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BAD013FD-C1FC-4DDF-AE2B-7FB226D725A9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R31" i="17"/>
  <c r="AA43" i="17"/>
  <c r="AA44" i="17" s="1"/>
  <c r="AB43" i="17"/>
  <c r="AC43" i="17"/>
  <c r="AA32" i="17"/>
  <c r="AA31" i="17"/>
  <c r="AP31" i="17" s="1"/>
  <c r="AB31" i="17"/>
  <c r="AQ31" i="17" s="1"/>
  <c r="AC31" i="17"/>
  <c r="AA19" i="17"/>
  <c r="AA20" i="17" s="1"/>
  <c r="AB19" i="17"/>
  <c r="AC19" i="17" s="1"/>
  <c r="L43" i="17"/>
  <c r="N43" i="17" s="1"/>
  <c r="AR43" i="17" s="1"/>
  <c r="M43" i="17"/>
  <c r="L31" i="17"/>
  <c r="L32" i="17" s="1"/>
  <c r="M31" i="17"/>
  <c r="N31" i="17"/>
  <c r="L19" i="17"/>
  <c r="L20" i="17" s="1"/>
  <c r="M19" i="17"/>
  <c r="AQ19" i="17" s="1"/>
  <c r="N19" i="17"/>
  <c r="AA44" i="16"/>
  <c r="AA43" i="16"/>
  <c r="AB43" i="16"/>
  <c r="AC43" i="16"/>
  <c r="AA31" i="16"/>
  <c r="AB31" i="16"/>
  <c r="AA32" i="16" s="1"/>
  <c r="AC31" i="16"/>
  <c r="AA19" i="16"/>
  <c r="AA20" i="16" s="1"/>
  <c r="AB19" i="16"/>
  <c r="AQ19" i="16" s="1"/>
  <c r="AC19" i="16"/>
  <c r="L43" i="16"/>
  <c r="L44" i="16" s="1"/>
  <c r="AP44" i="16" s="1"/>
  <c r="M43" i="16"/>
  <c r="AQ43" i="16" s="1"/>
  <c r="N43" i="16"/>
  <c r="AR43" i="16" s="1"/>
  <c r="L31" i="16"/>
  <c r="M31" i="16"/>
  <c r="L19" i="16"/>
  <c r="M19" i="16"/>
  <c r="AA43" i="15"/>
  <c r="AC43" i="15" s="1"/>
  <c r="AB43" i="15"/>
  <c r="AA31" i="15"/>
  <c r="AP31" i="15" s="1"/>
  <c r="AB31" i="15"/>
  <c r="AC31" i="15"/>
  <c r="AA19" i="15"/>
  <c r="AB19" i="15"/>
  <c r="AC19" i="15"/>
  <c r="AR19" i="15" s="1"/>
  <c r="L43" i="15"/>
  <c r="M43" i="15"/>
  <c r="N43" i="15"/>
  <c r="L31" i="15"/>
  <c r="M31" i="15"/>
  <c r="AQ31" i="15" s="1"/>
  <c r="N31" i="15"/>
  <c r="AR31" i="15" s="1"/>
  <c r="L19" i="15"/>
  <c r="L20" i="15" s="1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 s="1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 s="1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 s="1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/>
  <c r="AA20" i="7"/>
  <c r="AA19" i="7"/>
  <c r="AB19" i="7"/>
  <c r="AC19" i="7"/>
  <c r="L44" i="7"/>
  <c r="L43" i="7"/>
  <c r="N43" i="7" s="1"/>
  <c r="M43" i="7"/>
  <c r="L32" i="7"/>
  <c r="L31" i="7"/>
  <c r="M31" i="7"/>
  <c r="N31" i="7"/>
  <c r="L20" i="7"/>
  <c r="L19" i="7"/>
  <c r="M19" i="7"/>
  <c r="N19" i="7" s="1"/>
  <c r="AN17" i="16"/>
  <c r="AB18" i="17"/>
  <c r="AA18" i="17"/>
  <c r="AB17" i="17"/>
  <c r="AC17" i="17" s="1"/>
  <c r="AA17" i="17"/>
  <c r="AB16" i="17"/>
  <c r="AA16" i="17"/>
  <c r="AB15" i="17"/>
  <c r="AA15" i="17"/>
  <c r="AC15" i="17" s="1"/>
  <c r="Z43" i="8"/>
  <c r="Y43" i="8"/>
  <c r="X43" i="8"/>
  <c r="W43" i="8"/>
  <c r="V43" i="8"/>
  <c r="U43" i="8"/>
  <c r="U44" i="8" s="1"/>
  <c r="T43" i="8"/>
  <c r="S43" i="8"/>
  <c r="R43" i="8"/>
  <c r="Q43" i="8"/>
  <c r="Q44" i="8" s="1"/>
  <c r="K43" i="8"/>
  <c r="J43" i="8"/>
  <c r="I43" i="8"/>
  <c r="H43" i="8"/>
  <c r="G43" i="8"/>
  <c r="F43" i="8"/>
  <c r="E43" i="8"/>
  <c r="D43" i="8"/>
  <c r="C43" i="8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U32" i="8" s="1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F19" i="8"/>
  <c r="E19" i="8"/>
  <c r="D19" i="8"/>
  <c r="C19" i="8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AG43" i="9" s="1"/>
  <c r="B43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Y31" i="9"/>
  <c r="X31" i="9"/>
  <c r="W31" i="9"/>
  <c r="V31" i="9"/>
  <c r="U31" i="9"/>
  <c r="T31" i="9"/>
  <c r="S31" i="9"/>
  <c r="R31" i="9"/>
  <c r="Q31" i="9"/>
  <c r="K31" i="9"/>
  <c r="J31" i="9"/>
  <c r="I31" i="9"/>
  <c r="H31" i="9"/>
  <c r="G31" i="9"/>
  <c r="F31" i="9"/>
  <c r="E31" i="9"/>
  <c r="D31" i="9"/>
  <c r="AH31" i="9" s="1"/>
  <c r="C31" i="9"/>
  <c r="AG31" i="9" s="1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V43" i="12"/>
  <c r="U43" i="12"/>
  <c r="T43" i="12"/>
  <c r="S43" i="12"/>
  <c r="R43" i="12"/>
  <c r="Q43" i="12"/>
  <c r="K43" i="12"/>
  <c r="J43" i="12"/>
  <c r="I43" i="12"/>
  <c r="H43" i="12"/>
  <c r="G43" i="12"/>
  <c r="F43" i="12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U32" i="12" s="1"/>
  <c r="T31" i="12"/>
  <c r="S31" i="12"/>
  <c r="R31" i="12"/>
  <c r="Q31" i="12"/>
  <c r="K31" i="12"/>
  <c r="J31" i="12"/>
  <c r="I31" i="12"/>
  <c r="H31" i="12"/>
  <c r="AL31" i="12" s="1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AK43" i="6" s="1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AQ41" i="6" s="1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Y32" i="6" s="1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AQ27" i="6" s="1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K43" i="10"/>
  <c r="J43" i="10"/>
  <c r="I43" i="10"/>
  <c r="H43" i="10"/>
  <c r="AL43" i="10" s="1"/>
  <c r="G43" i="10"/>
  <c r="F43" i="10"/>
  <c r="E43" i="10"/>
  <c r="D43" i="10"/>
  <c r="AH43" i="10" s="1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V31" i="10"/>
  <c r="U31" i="10"/>
  <c r="T31" i="10"/>
  <c r="S31" i="10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AL19" i="10" s="1"/>
  <c r="G19" i="10"/>
  <c r="F19" i="10"/>
  <c r="E19" i="10"/>
  <c r="D19" i="10"/>
  <c r="AH19" i="10" s="1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K43" i="11"/>
  <c r="J43" i="11"/>
  <c r="I43" i="11"/>
  <c r="H43" i="1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Y32" i="11" s="1"/>
  <c r="X31" i="11"/>
  <c r="W31" i="11"/>
  <c r="V31" i="11"/>
  <c r="U31" i="11"/>
  <c r="T31" i="11"/>
  <c r="S31" i="11"/>
  <c r="R31" i="11"/>
  <c r="Q31" i="11"/>
  <c r="K31" i="11"/>
  <c r="J31" i="11"/>
  <c r="I31" i="11"/>
  <c r="H31" i="1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Z19" i="11"/>
  <c r="Y19" i="11"/>
  <c r="X19" i="11"/>
  <c r="W19" i="11"/>
  <c r="V19" i="11"/>
  <c r="U19" i="11"/>
  <c r="T19" i="11"/>
  <c r="S19" i="11"/>
  <c r="R19" i="11"/>
  <c r="Q19" i="11"/>
  <c r="K19" i="11"/>
  <c r="J19" i="11"/>
  <c r="I19" i="11"/>
  <c r="H19" i="11"/>
  <c r="AL19" i="11" s="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C16" i="11" s="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V43" i="14"/>
  <c r="U43" i="14"/>
  <c r="T43" i="14"/>
  <c r="S43" i="14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N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T31" i="14"/>
  <c r="S31" i="14"/>
  <c r="R31" i="14"/>
  <c r="Q31" i="14"/>
  <c r="K31" i="14"/>
  <c r="J31" i="14"/>
  <c r="I31" i="14"/>
  <c r="H31" i="14"/>
  <c r="H32" i="14" s="1"/>
  <c r="G31" i="14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X19" i="14"/>
  <c r="W19" i="14"/>
  <c r="V19" i="14"/>
  <c r="U19" i="14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Q15" i="14" s="1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X31" i="4"/>
  <c r="W31" i="4"/>
  <c r="V31" i="4"/>
  <c r="U31" i="4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X43" i="7"/>
  <c r="W43" i="7"/>
  <c r="V43" i="7"/>
  <c r="U43" i="7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Z31" i="7"/>
  <c r="Y31" i="7"/>
  <c r="X31" i="7"/>
  <c r="W31" i="7"/>
  <c r="V31" i="7"/>
  <c r="U31" i="7"/>
  <c r="T31" i="7"/>
  <c r="S31" i="7"/>
  <c r="S32" i="7" s="1"/>
  <c r="R31" i="7"/>
  <c r="Q31" i="7"/>
  <c r="K31" i="7"/>
  <c r="J31" i="7"/>
  <c r="AN31" i="7" s="1"/>
  <c r="I31" i="7"/>
  <c r="H31" i="7"/>
  <c r="G31" i="7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Z19" i="7"/>
  <c r="Y19" i="7"/>
  <c r="X19" i="7"/>
  <c r="W19" i="7"/>
  <c r="V19" i="7"/>
  <c r="U19" i="7"/>
  <c r="T19" i="7"/>
  <c r="S19" i="7"/>
  <c r="R19" i="7"/>
  <c r="Q19" i="7"/>
  <c r="K19" i="7"/>
  <c r="J19" i="7"/>
  <c r="I19" i="7"/>
  <c r="H19" i="7"/>
  <c r="G19" i="7"/>
  <c r="F19" i="7"/>
  <c r="E19" i="7"/>
  <c r="D19" i="7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C28" i="9" s="1"/>
  <c r="AB27" i="9"/>
  <c r="AA27" i="9"/>
  <c r="AQ43" i="17" l="1"/>
  <c r="AP32" i="17"/>
  <c r="AC30" i="17"/>
  <c r="AP20" i="17"/>
  <c r="AR19" i="17"/>
  <c r="N40" i="17"/>
  <c r="L44" i="17"/>
  <c r="AP44" i="17" s="1"/>
  <c r="AP43" i="17"/>
  <c r="N16" i="17"/>
  <c r="AP19" i="17"/>
  <c r="AQ31" i="16"/>
  <c r="AP31" i="16"/>
  <c r="AP19" i="16"/>
  <c r="AP43" i="16"/>
  <c r="N31" i="16"/>
  <c r="AR31" i="16" s="1"/>
  <c r="L32" i="16"/>
  <c r="AP32" i="16" s="1"/>
  <c r="N29" i="16"/>
  <c r="N19" i="16"/>
  <c r="AR19" i="16" s="1"/>
  <c r="L20" i="16"/>
  <c r="AP20" i="16" s="1"/>
  <c r="AP43" i="15"/>
  <c r="AA44" i="15"/>
  <c r="AA32" i="15"/>
  <c r="AA20" i="15"/>
  <c r="AQ19" i="15"/>
  <c r="AP19" i="15"/>
  <c r="AP20" i="15"/>
  <c r="AR43" i="15"/>
  <c r="AQ43" i="15"/>
  <c r="L44" i="15"/>
  <c r="AP44" i="15" s="1"/>
  <c r="L32" i="15"/>
  <c r="AP32" i="15" s="1"/>
  <c r="AC41" i="14"/>
  <c r="S44" i="14"/>
  <c r="W44" i="14"/>
  <c r="AN31" i="14"/>
  <c r="AC28" i="14"/>
  <c r="AQ29" i="14"/>
  <c r="AK31" i="14"/>
  <c r="AC29" i="14"/>
  <c r="U32" i="14"/>
  <c r="U20" i="14"/>
  <c r="Y20" i="14"/>
  <c r="AQ42" i="11"/>
  <c r="AM43" i="11"/>
  <c r="W20" i="11"/>
  <c r="H44" i="11"/>
  <c r="AQ41" i="11"/>
  <c r="N17" i="11"/>
  <c r="J20" i="11"/>
  <c r="AL31" i="11"/>
  <c r="AC27" i="11"/>
  <c r="S32" i="11"/>
  <c r="W32" i="11"/>
  <c r="AC27" i="10"/>
  <c r="S32" i="10"/>
  <c r="W32" i="10"/>
  <c r="N41" i="10"/>
  <c r="F44" i="10"/>
  <c r="N16" i="10"/>
  <c r="AC27" i="6"/>
  <c r="AJ43" i="12"/>
  <c r="AC40" i="12"/>
  <c r="S44" i="12"/>
  <c r="W44" i="12"/>
  <c r="AC15" i="12"/>
  <c r="N40" i="12"/>
  <c r="N18" i="12"/>
  <c r="AC41" i="9"/>
  <c r="U32" i="9"/>
  <c r="Y32" i="9"/>
  <c r="AC16" i="9"/>
  <c r="AC18" i="9"/>
  <c r="W20" i="9"/>
  <c r="N40" i="9"/>
  <c r="B44" i="9"/>
  <c r="AO31" i="9"/>
  <c r="AC40" i="8"/>
  <c r="AG43" i="8"/>
  <c r="AK43" i="8"/>
  <c r="AP27" i="8"/>
  <c r="AG19" i="8"/>
  <c r="AK19" i="8"/>
  <c r="U44" i="7"/>
  <c r="Y44" i="7"/>
  <c r="AK31" i="7"/>
  <c r="AO31" i="7"/>
  <c r="AC27" i="7"/>
  <c r="U32" i="7"/>
  <c r="Y32" i="7"/>
  <c r="AC18" i="7"/>
  <c r="W20" i="7"/>
  <c r="AP18" i="7"/>
  <c r="AH19" i="7"/>
  <c r="AL19" i="7"/>
  <c r="AQ15" i="7"/>
  <c r="AK19" i="7"/>
  <c r="AC15" i="7"/>
  <c r="AQ28" i="7"/>
  <c r="AP29" i="4"/>
  <c r="AC30" i="4"/>
  <c r="U32" i="4"/>
  <c r="Y32" i="4"/>
  <c r="Y20" i="4"/>
  <c r="U20" i="8"/>
  <c r="AP15" i="12"/>
  <c r="AG19" i="7"/>
  <c r="AG19" i="4"/>
  <c r="AM19" i="14"/>
  <c r="AK19" i="11"/>
  <c r="W20" i="10"/>
  <c r="AQ15" i="6"/>
  <c r="S20" i="9"/>
  <c r="U20" i="7"/>
  <c r="Y20" i="10"/>
  <c r="AN20" i="10" s="1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R39" i="17" s="1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H20" i="9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AL20" i="6" s="1"/>
  <c r="Y44" i="12"/>
  <c r="AQ42" i="12"/>
  <c r="AI43" i="12"/>
  <c r="AM43" i="12"/>
  <c r="AC29" i="12"/>
  <c r="AI31" i="12"/>
  <c r="AC28" i="12"/>
  <c r="AR28" i="12" s="1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AL44" i="6" s="1"/>
  <c r="N41" i="6"/>
  <c r="D32" i="6"/>
  <c r="H20" i="6"/>
  <c r="N18" i="6"/>
  <c r="D20" i="6"/>
  <c r="AR40" i="12"/>
  <c r="H32" i="12"/>
  <c r="AP30" i="12"/>
  <c r="F20" i="12"/>
  <c r="D44" i="9"/>
  <c r="B20" i="9"/>
  <c r="AF20" i="9" s="1"/>
  <c r="F20" i="9"/>
  <c r="H44" i="7"/>
  <c r="AP41" i="7"/>
  <c r="N27" i="7"/>
  <c r="AR27" i="7" s="1"/>
  <c r="AP29" i="7"/>
  <c r="D20" i="7"/>
  <c r="N16" i="7"/>
  <c r="N39" i="4"/>
  <c r="B44" i="4"/>
  <c r="N30" i="4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AL32" i="8" s="1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L44" i="11"/>
  <c r="AQ40" i="6"/>
  <c r="AQ41" i="9"/>
  <c r="W44" i="9"/>
  <c r="AQ39" i="7"/>
  <c r="AQ40" i="7"/>
  <c r="AJ43" i="7"/>
  <c r="AN43" i="7"/>
  <c r="W44" i="7"/>
  <c r="AP41" i="4"/>
  <c r="AC42" i="4"/>
  <c r="AF44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R40" i="17"/>
  <c r="AP42" i="10"/>
  <c r="S44" i="6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R39" i="7"/>
  <c r="AP39" i="4"/>
  <c r="H44" i="16"/>
  <c r="AQ40" i="14"/>
  <c r="F44" i="11"/>
  <c r="N40" i="10"/>
  <c r="AF43" i="10"/>
  <c r="B44" i="12"/>
  <c r="H32" i="7"/>
  <c r="AL32" i="7" s="1"/>
  <c r="H32" i="4"/>
  <c r="AL32" i="4" s="1"/>
  <c r="AQ30" i="17"/>
  <c r="AF31" i="4"/>
  <c r="J32" i="4"/>
  <c r="N27" i="17"/>
  <c r="AR27" i="17" s="1"/>
  <c r="H32" i="16"/>
  <c r="AP27" i="14"/>
  <c r="J32" i="14"/>
  <c r="AN32" i="14" s="1"/>
  <c r="N27" i="11"/>
  <c r="H32" i="11"/>
  <c r="N30" i="10"/>
  <c r="J32" i="6"/>
  <c r="AN32" i="6" s="1"/>
  <c r="B32" i="12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N29" i="14"/>
  <c r="D32" i="14"/>
  <c r="AH32" i="14" s="1"/>
  <c r="AQ30" i="10"/>
  <c r="B32" i="10"/>
  <c r="AF32" i="10" s="1"/>
  <c r="N27" i="6"/>
  <c r="AR27" i="6" s="1"/>
  <c r="N29" i="6"/>
  <c r="AM31" i="12"/>
  <c r="H32" i="9"/>
  <c r="N29" i="8"/>
  <c r="AR29" i="8" s="1"/>
  <c r="H32" i="8"/>
  <c r="AN19" i="15"/>
  <c r="F20" i="6"/>
  <c r="N17" i="4"/>
  <c r="D20" i="4"/>
  <c r="AJ19" i="11"/>
  <c r="H20" i="10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32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R41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R16" i="15" s="1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W44" i="4"/>
  <c r="N15" i="17"/>
  <c r="AR15" i="17" s="1"/>
  <c r="N18" i="17"/>
  <c r="AQ39" i="17"/>
  <c r="Q44" i="17"/>
  <c r="AC44" i="17" s="1"/>
  <c r="B20" i="16"/>
  <c r="B32" i="16"/>
  <c r="S32" i="16"/>
  <c r="AJ44" i="16"/>
  <c r="AF20" i="15"/>
  <c r="AC39" i="15"/>
  <c r="AP39" i="15"/>
  <c r="B20" i="14"/>
  <c r="AK43" i="11"/>
  <c r="AP41" i="6"/>
  <c r="AQ41" i="12"/>
  <c r="N41" i="12"/>
  <c r="AQ16" i="8"/>
  <c r="N16" i="8"/>
  <c r="AR16" i="8" s="1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O31" i="12"/>
  <c r="AQ16" i="9"/>
  <c r="N16" i="9"/>
  <c r="AR16" i="9" s="1"/>
  <c r="AP39" i="8"/>
  <c r="N39" i="8"/>
  <c r="D44" i="17"/>
  <c r="AH44" i="17" s="1"/>
  <c r="D44" i="15"/>
  <c r="AP39" i="10"/>
  <c r="Q44" i="10"/>
  <c r="AC44" i="10" s="1"/>
  <c r="AQ16" i="12"/>
  <c r="AC16" i="12"/>
  <c r="AR16" i="12" s="1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AH32" i="15" s="1"/>
  <c r="H44" i="15"/>
  <c r="N16" i="14"/>
  <c r="AR16" i="14" s="1"/>
  <c r="N30" i="14"/>
  <c r="AR30" i="14" s="1"/>
  <c r="D44" i="14"/>
  <c r="AH44" i="14" s="1"/>
  <c r="AP17" i="11"/>
  <c r="AP30" i="11"/>
  <c r="N30" i="11"/>
  <c r="AP15" i="10"/>
  <c r="N15" i="10"/>
  <c r="AP18" i="10"/>
  <c r="AC30" i="10"/>
  <c r="AR30" i="10" s="1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F44" i="14"/>
  <c r="AM19" i="10"/>
  <c r="AO31" i="10"/>
  <c r="B44" i="10"/>
  <c r="AP28" i="6"/>
  <c r="N28" i="6"/>
  <c r="AR28" i="6" s="1"/>
  <c r="AN20" i="12"/>
  <c r="AK19" i="12"/>
  <c r="AH19" i="8"/>
  <c r="D20" i="17"/>
  <c r="AH20" i="17" s="1"/>
  <c r="H32" i="17"/>
  <c r="N18" i="16"/>
  <c r="D20" i="15"/>
  <c r="H32" i="15"/>
  <c r="AL32" i="15" s="1"/>
  <c r="N40" i="15"/>
  <c r="N18" i="14"/>
  <c r="Y20" i="11"/>
  <c r="AN20" i="11" s="1"/>
  <c r="N18" i="10"/>
  <c r="AN19" i="10"/>
  <c r="AJ44" i="10"/>
  <c r="AP40" i="6"/>
  <c r="AG43" i="6"/>
  <c r="AM19" i="12"/>
  <c r="AJ31" i="8"/>
  <c r="AN44" i="8"/>
  <c r="AL43" i="8"/>
  <c r="F20" i="17"/>
  <c r="AF43" i="16"/>
  <c r="F20" i="15"/>
  <c r="AP42" i="11"/>
  <c r="N42" i="11"/>
  <c r="AR42" i="11" s="1"/>
  <c r="U32" i="6"/>
  <c r="AO43" i="9"/>
  <c r="J44" i="9"/>
  <c r="AL31" i="8"/>
  <c r="D44" i="16"/>
  <c r="Q44" i="14"/>
  <c r="AP16" i="11"/>
  <c r="N16" i="11"/>
  <c r="AR16" i="11" s="1"/>
  <c r="AQ18" i="11"/>
  <c r="AP28" i="11"/>
  <c r="U32" i="10"/>
  <c r="AC32" i="10" s="1"/>
  <c r="N17" i="6"/>
  <c r="F32" i="6"/>
  <c r="AF31" i="16"/>
  <c r="N15" i="14"/>
  <c r="AF31" i="14"/>
  <c r="AC18" i="11"/>
  <c r="AR18" i="11" s="1"/>
  <c r="AP18" i="11"/>
  <c r="B32" i="11"/>
  <c r="B44" i="11"/>
  <c r="AP29" i="10"/>
  <c r="N29" i="10"/>
  <c r="AR29" i="10" s="1"/>
  <c r="F44" i="6"/>
  <c r="AJ44" i="6" s="1"/>
  <c r="AQ42" i="9"/>
  <c r="N42" i="9"/>
  <c r="AR42" i="9" s="1"/>
  <c r="AQ30" i="8"/>
  <c r="N30" i="8"/>
  <c r="AQ42" i="8"/>
  <c r="N42" i="8"/>
  <c r="AR42" i="8" s="1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AH44" i="10" s="1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R29" i="12" s="1"/>
  <c r="AF31" i="12"/>
  <c r="AP41" i="12"/>
  <c r="AP27" i="9"/>
  <c r="AP30" i="9"/>
  <c r="AP16" i="8"/>
  <c r="N18" i="8"/>
  <c r="AR18" i="8" s="1"/>
  <c r="AP30" i="8"/>
  <c r="D32" i="10"/>
  <c r="H44" i="10"/>
  <c r="N16" i="6"/>
  <c r="N30" i="6"/>
  <c r="D32" i="12"/>
  <c r="H44" i="12"/>
  <c r="AP17" i="9"/>
  <c r="AF31" i="9"/>
  <c r="N27" i="8"/>
  <c r="AR27" i="8" s="1"/>
  <c r="N41" i="8"/>
  <c r="AR41" i="8" s="1"/>
  <c r="AF43" i="8"/>
  <c r="Q20" i="11"/>
  <c r="N39" i="11"/>
  <c r="N17" i="10"/>
  <c r="AF19" i="10"/>
  <c r="F32" i="10"/>
  <c r="J44" i="10"/>
  <c r="AN44" i="10" s="1"/>
  <c r="Q20" i="6"/>
  <c r="N39" i="6"/>
  <c r="N17" i="12"/>
  <c r="AR17" i="12" s="1"/>
  <c r="AF19" i="12"/>
  <c r="F32" i="12"/>
  <c r="AJ32" i="12" s="1"/>
  <c r="J44" i="12"/>
  <c r="AN44" i="12" s="1"/>
  <c r="D32" i="9"/>
  <c r="AH32" i="9" s="1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C20" i="17"/>
  <c r="AN32" i="17"/>
  <c r="AR41" i="16"/>
  <c r="AL44" i="16"/>
  <c r="AC32" i="16"/>
  <c r="AR16" i="16"/>
  <c r="AR40" i="16"/>
  <c r="AH32" i="16"/>
  <c r="AR41" i="15"/>
  <c r="AL44" i="15"/>
  <c r="AN32" i="15"/>
  <c r="AL20" i="15"/>
  <c r="AJ20" i="15"/>
  <c r="AF32" i="15"/>
  <c r="AR17" i="14"/>
  <c r="AR39" i="14"/>
  <c r="AR42" i="14"/>
  <c r="AR29" i="14"/>
  <c r="AR18" i="14"/>
  <c r="AJ44" i="11"/>
  <c r="AR27" i="11"/>
  <c r="AR29" i="11"/>
  <c r="AL32" i="11"/>
  <c r="AR28" i="11"/>
  <c r="AR30" i="11"/>
  <c r="AC32" i="11"/>
  <c r="AJ20" i="10"/>
  <c r="AR17" i="10"/>
  <c r="AL20" i="10"/>
  <c r="AF20" i="10"/>
  <c r="AR39" i="6"/>
  <c r="AH44" i="6"/>
  <c r="AR30" i="6"/>
  <c r="AH32" i="6"/>
  <c r="AR18" i="6"/>
  <c r="AL44" i="12"/>
  <c r="AF32" i="12"/>
  <c r="AR27" i="12"/>
  <c r="AN32" i="12"/>
  <c r="AH20" i="12"/>
  <c r="AN44" i="9"/>
  <c r="AR27" i="9"/>
  <c r="AR18" i="9"/>
  <c r="AH20" i="9"/>
  <c r="AL32" i="9"/>
  <c r="AR39" i="8"/>
  <c r="AR30" i="8"/>
  <c r="AR17" i="8"/>
  <c r="AR41" i="7"/>
  <c r="AR28" i="7"/>
  <c r="AR15" i="7"/>
  <c r="AN20" i="7"/>
  <c r="AR17" i="7"/>
  <c r="AH20" i="7"/>
  <c r="AL44" i="7"/>
  <c r="AR16" i="7"/>
  <c r="AR42" i="4"/>
  <c r="AN32" i="4"/>
  <c r="AJ32" i="4"/>
  <c r="AR30" i="4"/>
  <c r="AR17" i="4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9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<sst xmlns="http://schemas.openxmlformats.org/spreadsheetml/2006/main" count="3300" uniqueCount="40">
  <si>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</si>
  <si>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</si>
  <si>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</si>
  <si>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</si>
  <si>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</si>
  <si>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</si>
  <si>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</si>
  <si>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</si>
  <si>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</si>
  <si>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</si>
  <si>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</si>
  <si>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</si>
  <si>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</si>
  <si>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</si>
  <si>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</si>
  <si>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</si>
  <si>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</si>
  <si>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</si>
  <si>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</si>
  <si>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</si>
  <si>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</si>
  <si>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</si>
  <si>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</si>
  <si>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</si>
  <si>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</si>
  <si>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</si>
  <si>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</si>
  <si>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</si>
  <si>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</si>
  <si>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</si>
  <si>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</si>
  <si>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</si>
  <si>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</si>
  <si>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</si>
  <si>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</si>
  <si>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</si>
  <si>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</si>
  <si>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</si>
  <si>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</si>
  <si>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2010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</si>
</sst>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4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11473165018" xfId="46" xr:uid="{2209FD78-F6DE-46C1-A634-0C6824268C41}"/>
    <cellStyle name="style1711473165089" xfId="48" xr:uid="{7FD0DD17-4428-4B4E-9E41-EC7AEBD48E63}"/>
    <cellStyle name="style1711473165261" xfId="49" xr:uid="{D6FDA987-16EA-4C35-9D7A-E4DDBE42EE19}"/>
    <cellStyle name="style1711473165352" xfId="50" xr:uid="{C576FE84-3020-4C2D-A0B9-AE74E96B823B}"/>
    <cellStyle name="style1711473167970" xfId="47" xr:uid="{73D38D88-09E3-4984-857C-0127A585EAB1}"/>
    <cellStyle name="style1711473168822" xfId="51" xr:uid="{ED6DC5C5-F96C-4EF4-A5CA-140A8B5421F5}"/>
    <cellStyle name="style1711473169015" xfId="52" xr:uid="{D79454F0-7D7F-4C07-A564-FF821546EB24}"/>
    <cellStyle name="style1711473169547" xfId="53" xr:uid="{8133AAF8-129A-467A-8166-D89D321AB54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4882791.9999999991</v>
      </c>
      <c r="C15" s="2"/>
      <c r="D15" s="2">
        <v>1254056</v>
      </c>
      <c r="E15" s="2"/>
      <c r="F15" s="2">
        <v>10515870.000000002</v>
      </c>
      <c r="G15" s="2"/>
      <c r="H15" s="2">
        <v>13584798</v>
      </c>
      <c r="I15" s="2"/>
      <c r="J15" s="2">
        <v>0</v>
      </c>
      <c r="K15" s="2"/>
      <c r="L15" s="1">
        <f t="shared" ref="L15:M18" si="0">B15+D15+F15+H15+J15</f>
        <v>30237516</v>
      </c>
      <c r="M15" s="13">
        <f t="shared" si="0"/>
        <v>0</v>
      </c>
      <c r="N15" s="14">
        <f>L15+M15</f>
        <v>30237516</v>
      </c>
      <c r="P15" s="3" t="s">
        <v>12</v>
      </c>
      <c r="Q15" s="2">
        <v>1570</v>
      </c>
      <c r="R15" s="2">
        <v>0</v>
      </c>
      <c r="S15" s="2">
        <v>366</v>
      </c>
      <c r="T15" s="2">
        <v>0</v>
      </c>
      <c r="U15" s="2">
        <v>854</v>
      </c>
      <c r="V15" s="2">
        <v>0</v>
      </c>
      <c r="W15" s="2">
        <v>2235</v>
      </c>
      <c r="X15" s="2">
        <v>0</v>
      </c>
      <c r="Y15" s="2">
        <v>125</v>
      </c>
      <c r="Z15" s="2">
        <v>0</v>
      </c>
      <c r="AA15" s="1">
        <f t="shared" ref="AA15:AB18" si="1">Q15+S15+U15+W15+Y15</f>
        <v>5150</v>
      </c>
      <c r="AB15" s="13">
        <f t="shared" si="1"/>
        <v>0</v>
      </c>
      <c r="AC15" s="14">
        <f>AA15+AB15</f>
        <v>5150</v>
      </c>
      <c r="AE15" s="3" t="s">
        <v>12</v>
      </c>
      <c r="AF15" s="2">
        <f t="shared" ref="AF15:AR18" si="2">IFERROR(B15/Q15, "N.A.")</f>
        <v>3110.0585987261143</v>
      </c>
      <c r="AG15" s="2" t="str">
        <f t="shared" si="2"/>
        <v>N.A.</v>
      </c>
      <c r="AH15" s="2">
        <f t="shared" si="2"/>
        <v>3426.3825136612022</v>
      </c>
      <c r="AI15" s="2" t="str">
        <f t="shared" si="2"/>
        <v>N.A.</v>
      </c>
      <c r="AJ15" s="2">
        <f t="shared" si="2"/>
        <v>12313.665105386419</v>
      </c>
      <c r="AK15" s="2" t="str">
        <f t="shared" si="2"/>
        <v>N.A.</v>
      </c>
      <c r="AL15" s="2">
        <f t="shared" si="2"/>
        <v>6078.2093959731546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5871.3623300970876</v>
      </c>
      <c r="AQ15" s="16" t="str">
        <f t="shared" si="2"/>
        <v>N.A.</v>
      </c>
      <c r="AR15" s="14">
        <f t="shared" si="2"/>
        <v>5871.3623300970876</v>
      </c>
    </row>
    <row r="16" spans="1:44" ht="15" customHeight="1" thickBot="1" x14ac:dyDescent="0.3">
      <c r="A16" s="3" t="s">
        <v>13</v>
      </c>
      <c r="B16" s="2">
        <v>2690390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2690390</v>
      </c>
      <c r="M16" s="13">
        <f t="shared" si="0"/>
        <v>0</v>
      </c>
      <c r="N16" s="14">
        <f>L16+M16</f>
        <v>2690390</v>
      </c>
      <c r="P16" s="3" t="s">
        <v>13</v>
      </c>
      <c r="Q16" s="2">
        <v>848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848</v>
      </c>
      <c r="AB16" s="13">
        <f t="shared" si="1"/>
        <v>0</v>
      </c>
      <c r="AC16" s="14">
        <f>AA16+AB16</f>
        <v>848</v>
      </c>
      <c r="AE16" s="3" t="s">
        <v>13</v>
      </c>
      <c r="AF16" s="2">
        <f t="shared" si="2"/>
        <v>3172.6297169811319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3172.6297169811319</v>
      </c>
      <c r="AQ16" s="16" t="str">
        <f t="shared" si="2"/>
        <v>N.A.</v>
      </c>
      <c r="AR16" s="14">
        <f t="shared" si="2"/>
        <v>3172.6297169811319</v>
      </c>
    </row>
    <row r="17" spans="1:44" ht="15" customHeight="1" thickBot="1" x14ac:dyDescent="0.3">
      <c r="A17" s="3" t="s">
        <v>14</v>
      </c>
      <c r="B17" s="2">
        <v>8784489.9999999981</v>
      </c>
      <c r="C17" s="2">
        <v>84690497.99999997</v>
      </c>
      <c r="D17" s="2">
        <v>7534320</v>
      </c>
      <c r="E17" s="2">
        <v>9102000</v>
      </c>
      <c r="F17" s="2"/>
      <c r="G17" s="2">
        <v>10176480</v>
      </c>
      <c r="H17" s="2"/>
      <c r="I17" s="2">
        <v>2386000</v>
      </c>
      <c r="J17" s="2">
        <v>0</v>
      </c>
      <c r="K17" s="2"/>
      <c r="L17" s="1">
        <f t="shared" si="0"/>
        <v>16318809.999999998</v>
      </c>
      <c r="M17" s="13">
        <f t="shared" si="0"/>
        <v>106354977.99999997</v>
      </c>
      <c r="N17" s="14">
        <f>L17+M17</f>
        <v>122673787.99999997</v>
      </c>
      <c r="P17" s="3" t="s">
        <v>14</v>
      </c>
      <c r="Q17" s="2">
        <v>2128</v>
      </c>
      <c r="R17" s="2">
        <v>12753</v>
      </c>
      <c r="S17" s="2">
        <v>506</v>
      </c>
      <c r="T17" s="2">
        <v>444</v>
      </c>
      <c r="U17" s="2">
        <v>0</v>
      </c>
      <c r="V17" s="2">
        <v>1188</v>
      </c>
      <c r="W17" s="2">
        <v>0</v>
      </c>
      <c r="X17" s="2">
        <v>454</v>
      </c>
      <c r="Y17" s="2">
        <v>529</v>
      </c>
      <c r="Z17" s="2">
        <v>0</v>
      </c>
      <c r="AA17" s="1">
        <f t="shared" si="1"/>
        <v>3163</v>
      </c>
      <c r="AB17" s="13">
        <f t="shared" si="1"/>
        <v>14839</v>
      </c>
      <c r="AC17" s="14">
        <f>AA17+AB17</f>
        <v>18002</v>
      </c>
      <c r="AE17" s="3" t="s">
        <v>14</v>
      </c>
      <c r="AF17" s="2">
        <f t="shared" si="2"/>
        <v>4128.0498120300745</v>
      </c>
      <c r="AG17" s="2">
        <f t="shared" si="2"/>
        <v>6640.82945189367</v>
      </c>
      <c r="AH17" s="2">
        <f t="shared" si="2"/>
        <v>14889.9604743083</v>
      </c>
      <c r="AI17" s="2">
        <f t="shared" si="2"/>
        <v>20500</v>
      </c>
      <c r="AJ17" s="2" t="str">
        <f t="shared" si="2"/>
        <v>N.A.</v>
      </c>
      <c r="AK17" s="2">
        <f t="shared" si="2"/>
        <v>8566.060606060606</v>
      </c>
      <c r="AL17" s="2" t="str">
        <f t="shared" si="2"/>
        <v>N.A.</v>
      </c>
      <c r="AM17" s="2">
        <f t="shared" si="2"/>
        <v>5255.5066079295157</v>
      </c>
      <c r="AN17" s="2">
        <f t="shared" si="2"/>
        <v>0</v>
      </c>
      <c r="AO17" s="2" t="str">
        <f t="shared" si="2"/>
        <v>N.A.</v>
      </c>
      <c r="AP17" s="15">
        <f t="shared" si="2"/>
        <v>5159.2823269048367</v>
      </c>
      <c r="AQ17" s="16">
        <f t="shared" si="2"/>
        <v>7167.2604622953013</v>
      </c>
      <c r="AR17" s="14">
        <f t="shared" si="2"/>
        <v>6814.4532829685577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>
        <f t="shared" ref="B19:K19" si="3">SUM(B15:B18)</f>
        <v>16357671.999999996</v>
      </c>
      <c r="C19" s="2">
        <f t="shared" si="3"/>
        <v>84690497.99999997</v>
      </c>
      <c r="D19" s="2">
        <f t="shared" si="3"/>
        <v>8788376</v>
      </c>
      <c r="E19" s="2">
        <f t="shared" si="3"/>
        <v>9102000</v>
      </c>
      <c r="F19" s="2">
        <f t="shared" si="3"/>
        <v>10515870.000000002</v>
      </c>
      <c r="G19" s="2">
        <f t="shared" si="3"/>
        <v>10176480</v>
      </c>
      <c r="H19" s="2">
        <f t="shared" si="3"/>
        <v>13584798</v>
      </c>
      <c r="I19" s="2">
        <f t="shared" si="3"/>
        <v>2386000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49246716</v>
      </c>
      <c r="M19" s="13">
        <f t="shared" ref="M19" si="5">C19+E19+G19+I19+K19</f>
        <v>106354977.99999997</v>
      </c>
      <c r="N19" s="18">
        <f>L19+M19</f>
        <v>155601693.99999997</v>
      </c>
      <c r="P19" s="4" t="s">
        <v>16</v>
      </c>
      <c r="Q19" s="2">
        <f t="shared" ref="Q19:Z19" si="6">SUM(Q15:Q18)</f>
        <v>4546</v>
      </c>
      <c r="R19" s="2">
        <f t="shared" si="6"/>
        <v>12753</v>
      </c>
      <c r="S19" s="2">
        <f t="shared" si="6"/>
        <v>872</v>
      </c>
      <c r="T19" s="2">
        <f t="shared" si="6"/>
        <v>444</v>
      </c>
      <c r="U19" s="2">
        <f t="shared" si="6"/>
        <v>854</v>
      </c>
      <c r="V19" s="2">
        <f t="shared" si="6"/>
        <v>1188</v>
      </c>
      <c r="W19" s="2">
        <f t="shared" si="6"/>
        <v>2235</v>
      </c>
      <c r="X19" s="2">
        <f t="shared" si="6"/>
        <v>454</v>
      </c>
      <c r="Y19" s="2">
        <f t="shared" si="6"/>
        <v>654</v>
      </c>
      <c r="Z19" s="2">
        <f t="shared" si="6"/>
        <v>0</v>
      </c>
      <c r="AA19" s="1">
        <f t="shared" ref="AA19" si="7">Q19+S19+U19+W19+Y19</f>
        <v>9161</v>
      </c>
      <c r="AB19" s="13">
        <f t="shared" ref="AB19" si="8">R19+T19+V19+X19+Z19</f>
        <v>14839</v>
      </c>
      <c r="AC19" s="14">
        <f>AA19+AB19</f>
        <v>24000</v>
      </c>
      <c r="AE19" s="4" t="s">
        <v>16</v>
      </c>
      <c r="AF19" s="2">
        <f t="shared" ref="AF19:AO19" si="9">IFERROR(B19/Q19, "N.A.")</f>
        <v>3598.2560492740863</v>
      </c>
      <c r="AG19" s="2">
        <f t="shared" si="9"/>
        <v>6640.82945189367</v>
      </c>
      <c r="AH19" s="2">
        <f t="shared" si="9"/>
        <v>10078.412844036697</v>
      </c>
      <c r="AI19" s="2">
        <f t="shared" si="9"/>
        <v>20500</v>
      </c>
      <c r="AJ19" s="2">
        <f t="shared" si="9"/>
        <v>12313.665105386419</v>
      </c>
      <c r="AK19" s="2">
        <f t="shared" si="9"/>
        <v>8566.060606060606</v>
      </c>
      <c r="AL19" s="2">
        <f t="shared" si="9"/>
        <v>6078.2093959731546</v>
      </c>
      <c r="AM19" s="2">
        <f t="shared" si="9"/>
        <v>5255.5066079295157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5375.6921733435211</v>
      </c>
      <c r="AQ19" s="16">
        <f t="shared" ref="AQ19" si="11">IFERROR(M19/AB19, "N.A.")</f>
        <v>7167.2604622953013</v>
      </c>
      <c r="AR19" s="14">
        <f t="shared" ref="AR19" si="12">IFERROR(N19/AC19, "N.A.")</f>
        <v>6483.4039166666653</v>
      </c>
    </row>
    <row r="20" spans="1:44" ht="15" customHeight="1" thickBot="1" x14ac:dyDescent="0.3">
      <c r="A20" s="5" t="s">
        <v>0</v>
      </c>
      <c r="B20" s="48">
        <f>B19+C19</f>
        <v>101048169.99999997</v>
      </c>
      <c r="C20" s="49"/>
      <c r="D20" s="48">
        <f>D19+E19</f>
        <v>17890376</v>
      </c>
      <c r="E20" s="49"/>
      <c r="F20" s="48">
        <f>F19+G19</f>
        <v>20692350</v>
      </c>
      <c r="G20" s="49"/>
      <c r="H20" s="48">
        <f>H19+I19</f>
        <v>15970798</v>
      </c>
      <c r="I20" s="49"/>
      <c r="J20" s="48">
        <f>J19+K19</f>
        <v>0</v>
      </c>
      <c r="K20" s="49"/>
      <c r="L20" s="48">
        <f>L19+M19</f>
        <v>155601693.99999997</v>
      </c>
      <c r="M20" s="50"/>
      <c r="N20" s="19">
        <f>B20+D20+F20+H20+J20</f>
        <v>155601693.99999997</v>
      </c>
      <c r="P20" s="5" t="s">
        <v>0</v>
      </c>
      <c r="Q20" s="48">
        <f>Q19+R19</f>
        <v>17299</v>
      </c>
      <c r="R20" s="49"/>
      <c r="S20" s="48">
        <f>S19+T19</f>
        <v>1316</v>
      </c>
      <c r="T20" s="49"/>
      <c r="U20" s="48">
        <f>U19+V19</f>
        <v>2042</v>
      </c>
      <c r="V20" s="49"/>
      <c r="W20" s="48">
        <f>W19+X19</f>
        <v>2689</v>
      </c>
      <c r="X20" s="49"/>
      <c r="Y20" s="48">
        <f>Y19+Z19</f>
        <v>654</v>
      </c>
      <c r="Z20" s="49"/>
      <c r="AA20" s="48">
        <f>AA19+AB19</f>
        <v>24000</v>
      </c>
      <c r="AB20" s="49"/>
      <c r="AC20" s="20">
        <f>Q20+S20+U20+W20+Y20</f>
        <v>24000</v>
      </c>
      <c r="AE20" s="5" t="s">
        <v>0</v>
      </c>
      <c r="AF20" s="28">
        <f>IFERROR(B20/Q20,"N.A.")</f>
        <v>5841.2723278802223</v>
      </c>
      <c r="AG20" s="29"/>
      <c r="AH20" s="28">
        <f>IFERROR(D20/S20,"N.A.")</f>
        <v>13594.510638297872</v>
      </c>
      <c r="AI20" s="29"/>
      <c r="AJ20" s="28">
        <f>IFERROR(F20/U20,"N.A.")</f>
        <v>10133.374142997061</v>
      </c>
      <c r="AK20" s="29"/>
      <c r="AL20" s="28">
        <f>IFERROR(H20/W20,"N.A.")</f>
        <v>5939.307549274823</v>
      </c>
      <c r="AM20" s="29"/>
      <c r="AN20" s="28">
        <f>IFERROR(J20/Y20,"N.A.")</f>
        <v>0</v>
      </c>
      <c r="AO20" s="29"/>
      <c r="AP20" s="28">
        <f>IFERROR(L20/AA20,"N.A.")</f>
        <v>6483.4039166666653</v>
      </c>
      <c r="AQ20" s="29"/>
      <c r="AR20" s="17">
        <f>IFERROR(N20/AC20, "N.A.")</f>
        <v>6483.4039166666653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3593221.9999999995</v>
      </c>
      <c r="C27" s="2"/>
      <c r="D27" s="2">
        <v>792000</v>
      </c>
      <c r="E27" s="2"/>
      <c r="F27" s="2">
        <v>9237790.0000000019</v>
      </c>
      <c r="G27" s="2"/>
      <c r="H27" s="2">
        <v>10306158</v>
      </c>
      <c r="I27" s="2"/>
      <c r="J27" s="2"/>
      <c r="K27" s="2"/>
      <c r="L27" s="1">
        <f t="shared" ref="L27:M30" si="13">B27+D27+F27+H27+J27</f>
        <v>23929170</v>
      </c>
      <c r="M27" s="13">
        <f t="shared" si="13"/>
        <v>0</v>
      </c>
      <c r="N27" s="14">
        <f>L27+M27</f>
        <v>23929170</v>
      </c>
      <c r="P27" s="3" t="s">
        <v>12</v>
      </c>
      <c r="Q27" s="2">
        <v>1112</v>
      </c>
      <c r="R27" s="2">
        <v>0</v>
      </c>
      <c r="S27" s="2">
        <v>132</v>
      </c>
      <c r="T27" s="2">
        <v>0</v>
      </c>
      <c r="U27" s="2">
        <v>640</v>
      </c>
      <c r="V27" s="2">
        <v>0</v>
      </c>
      <c r="W27" s="2">
        <v>1398</v>
      </c>
      <c r="X27" s="2">
        <v>0</v>
      </c>
      <c r="Y27" s="2">
        <v>0</v>
      </c>
      <c r="Z27" s="2">
        <v>0</v>
      </c>
      <c r="AA27" s="1">
        <f t="shared" ref="AA27:AB30" si="14">Q27+S27+U27+W27+Y27</f>
        <v>3282</v>
      </c>
      <c r="AB27" s="13">
        <f t="shared" si="14"/>
        <v>0</v>
      </c>
      <c r="AC27" s="14">
        <f>AA27+AB27</f>
        <v>3282</v>
      </c>
      <c r="AE27" s="3" t="s">
        <v>12</v>
      </c>
      <c r="AF27" s="2">
        <f t="shared" ref="AF27:AR30" si="15">IFERROR(B27/Q27, "N.A.")</f>
        <v>3231.3147482014383</v>
      </c>
      <c r="AG27" s="2" t="str">
        <f t="shared" si="15"/>
        <v>N.A.</v>
      </c>
      <c r="AH27" s="2">
        <f t="shared" si="15"/>
        <v>6000</v>
      </c>
      <c r="AI27" s="2" t="str">
        <f t="shared" si="15"/>
        <v>N.A.</v>
      </c>
      <c r="AJ27" s="2">
        <f t="shared" si="15"/>
        <v>14434.046875000004</v>
      </c>
      <c r="AK27" s="2" t="str">
        <f t="shared" si="15"/>
        <v>N.A.</v>
      </c>
      <c r="AL27" s="2">
        <f t="shared" si="15"/>
        <v>7372.0729613733902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7291.0329067641678</v>
      </c>
      <c r="AQ27" s="16" t="str">
        <f t="shared" si="15"/>
        <v>N.A.</v>
      </c>
      <c r="AR27" s="14">
        <f t="shared" si="15"/>
        <v>7291.0329067641678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7103890</v>
      </c>
      <c r="C29" s="2">
        <v>62275114</v>
      </c>
      <c r="D29" s="2">
        <v>5763799.9999999991</v>
      </c>
      <c r="E29" s="2">
        <v>9102000</v>
      </c>
      <c r="F29" s="2"/>
      <c r="G29" s="2">
        <v>5381880</v>
      </c>
      <c r="H29" s="2"/>
      <c r="I29" s="2">
        <v>1792000</v>
      </c>
      <c r="J29" s="2">
        <v>0</v>
      </c>
      <c r="K29" s="2"/>
      <c r="L29" s="1">
        <f t="shared" si="13"/>
        <v>12867690</v>
      </c>
      <c r="M29" s="13">
        <f t="shared" si="13"/>
        <v>78550994</v>
      </c>
      <c r="N29" s="14">
        <f>L29+M29</f>
        <v>91418684</v>
      </c>
      <c r="P29" s="3" t="s">
        <v>14</v>
      </c>
      <c r="Q29" s="2">
        <v>1670</v>
      </c>
      <c r="R29" s="2">
        <v>8618</v>
      </c>
      <c r="S29" s="2">
        <v>233</v>
      </c>
      <c r="T29" s="2">
        <v>444</v>
      </c>
      <c r="U29" s="2">
        <v>0</v>
      </c>
      <c r="V29" s="2">
        <v>769</v>
      </c>
      <c r="W29" s="2">
        <v>0</v>
      </c>
      <c r="X29" s="2">
        <v>322</v>
      </c>
      <c r="Y29" s="2">
        <v>273</v>
      </c>
      <c r="Z29" s="2">
        <v>0</v>
      </c>
      <c r="AA29" s="1">
        <f t="shared" si="14"/>
        <v>2176</v>
      </c>
      <c r="AB29" s="13">
        <f t="shared" si="14"/>
        <v>10153</v>
      </c>
      <c r="AC29" s="14">
        <f>AA29+AB29</f>
        <v>12329</v>
      </c>
      <c r="AE29" s="3" t="s">
        <v>14</v>
      </c>
      <c r="AF29" s="2">
        <f t="shared" si="15"/>
        <v>4253.8263473053894</v>
      </c>
      <c r="AG29" s="2">
        <f t="shared" si="15"/>
        <v>7226.1677883499651</v>
      </c>
      <c r="AH29" s="2">
        <f t="shared" si="15"/>
        <v>24737.339055793986</v>
      </c>
      <c r="AI29" s="2">
        <f t="shared" si="15"/>
        <v>20500</v>
      </c>
      <c r="AJ29" s="2" t="str">
        <f t="shared" si="15"/>
        <v>N.A.</v>
      </c>
      <c r="AK29" s="2">
        <f t="shared" si="15"/>
        <v>6998.5435630689208</v>
      </c>
      <c r="AL29" s="2" t="str">
        <f t="shared" si="15"/>
        <v>N.A.</v>
      </c>
      <c r="AM29" s="2">
        <f t="shared" si="15"/>
        <v>5565.217391304348</v>
      </c>
      <c r="AN29" s="2">
        <f t="shared" si="15"/>
        <v>0</v>
      </c>
      <c r="AO29" s="2" t="str">
        <f t="shared" si="15"/>
        <v>N.A.</v>
      </c>
      <c r="AP29" s="15">
        <f t="shared" si="15"/>
        <v>5913.4604779411766</v>
      </c>
      <c r="AQ29" s="16">
        <f t="shared" si="15"/>
        <v>7736.7274697133853</v>
      </c>
      <c r="AR29" s="14">
        <f t="shared" si="15"/>
        <v>7414.9309757482361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0</v>
      </c>
      <c r="M30" s="13">
        <f t="shared" si="13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0</v>
      </c>
      <c r="AB30" s="13">
        <f t="shared" si="14"/>
        <v>0</v>
      </c>
      <c r="AC30" s="18">
        <f>AA30+AB30</f>
        <v>0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6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f t="shared" ref="B31:K31" si="16">SUM(B27:B30)</f>
        <v>10697112</v>
      </c>
      <c r="C31" s="2">
        <f t="shared" si="16"/>
        <v>62275114</v>
      </c>
      <c r="D31" s="2">
        <f t="shared" si="16"/>
        <v>6555799.9999999991</v>
      </c>
      <c r="E31" s="2">
        <f t="shared" si="16"/>
        <v>9102000</v>
      </c>
      <c r="F31" s="2">
        <f t="shared" si="16"/>
        <v>9237790.0000000019</v>
      </c>
      <c r="G31" s="2">
        <f t="shared" si="16"/>
        <v>5381880</v>
      </c>
      <c r="H31" s="2">
        <f t="shared" si="16"/>
        <v>10306158</v>
      </c>
      <c r="I31" s="2">
        <f t="shared" si="16"/>
        <v>1792000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36796860</v>
      </c>
      <c r="M31" s="13">
        <f t="shared" ref="M31" si="18">C31+E31+G31+I31+K31</f>
        <v>78550994</v>
      </c>
      <c r="N31" s="18">
        <f>L31+M31</f>
        <v>115347854</v>
      </c>
      <c r="P31" s="4" t="s">
        <v>16</v>
      </c>
      <c r="Q31" s="2">
        <f t="shared" ref="Q31:Z31" si="19">SUM(Q27:Q30)</f>
        <v>2782</v>
      </c>
      <c r="R31" s="2">
        <f t="shared" si="19"/>
        <v>8618</v>
      </c>
      <c r="S31" s="2">
        <f t="shared" si="19"/>
        <v>365</v>
      </c>
      <c r="T31" s="2">
        <f t="shared" si="19"/>
        <v>444</v>
      </c>
      <c r="U31" s="2">
        <f t="shared" si="19"/>
        <v>640</v>
      </c>
      <c r="V31" s="2">
        <f t="shared" si="19"/>
        <v>769</v>
      </c>
      <c r="W31" s="2">
        <f t="shared" si="19"/>
        <v>1398</v>
      </c>
      <c r="X31" s="2">
        <f t="shared" si="19"/>
        <v>322</v>
      </c>
      <c r="Y31" s="2">
        <f t="shared" si="19"/>
        <v>273</v>
      </c>
      <c r="Z31" s="2">
        <f t="shared" si="19"/>
        <v>0</v>
      </c>
      <c r="AA31" s="1">
        <f t="shared" ref="AA31" si="20">Q31+S31+U31+W31+Y31</f>
        <v>5458</v>
      </c>
      <c r="AB31" s="13">
        <f t="shared" ref="AB31" si="21">R31+T31+V31+X31+Z31</f>
        <v>10153</v>
      </c>
      <c r="AC31" s="14">
        <f>AA31+AB31</f>
        <v>15611</v>
      </c>
      <c r="AE31" s="4" t="s">
        <v>16</v>
      </c>
      <c r="AF31" s="2">
        <f t="shared" ref="AF31:AO31" si="22">IFERROR(B31/Q31, "N.A.")</f>
        <v>3845.1157440690149</v>
      </c>
      <c r="AG31" s="2">
        <f t="shared" si="22"/>
        <v>7226.1677883499651</v>
      </c>
      <c r="AH31" s="2">
        <f t="shared" si="22"/>
        <v>17961.095890410958</v>
      </c>
      <c r="AI31" s="2">
        <f t="shared" si="22"/>
        <v>20500</v>
      </c>
      <c r="AJ31" s="2">
        <f t="shared" si="22"/>
        <v>14434.046875000004</v>
      </c>
      <c r="AK31" s="2">
        <f t="shared" si="22"/>
        <v>6998.5435630689208</v>
      </c>
      <c r="AL31" s="2">
        <f t="shared" si="22"/>
        <v>7372.0729613733902</v>
      </c>
      <c r="AM31" s="2">
        <f t="shared" si="22"/>
        <v>5565.217391304348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6741.8211799193841</v>
      </c>
      <c r="AQ31" s="16">
        <f t="shared" ref="AQ31" si="24">IFERROR(M31/AB31, "N.A.")</f>
        <v>7736.7274697133853</v>
      </c>
      <c r="AR31" s="14">
        <f t="shared" ref="AR31" si="25">IFERROR(N31/AC31, "N.A.")</f>
        <v>7388.8830952533472</v>
      </c>
    </row>
    <row r="32" spans="1:44" ht="15" customHeight="1" thickBot="1" x14ac:dyDescent="0.3">
      <c r="A32" s="5" t="s">
        <v>0</v>
      </c>
      <c r="B32" s="48">
        <f>B31+C31</f>
        <v>72972226</v>
      </c>
      <c r="C32" s="49"/>
      <c r="D32" s="48">
        <f>D31+E31</f>
        <v>15657800</v>
      </c>
      <c r="E32" s="49"/>
      <c r="F32" s="48">
        <f>F31+G31</f>
        <v>14619670.000000002</v>
      </c>
      <c r="G32" s="49"/>
      <c r="H32" s="48">
        <f>H31+I31</f>
        <v>12098158</v>
      </c>
      <c r="I32" s="49"/>
      <c r="J32" s="48">
        <f>J31+K31</f>
        <v>0</v>
      </c>
      <c r="K32" s="49"/>
      <c r="L32" s="48">
        <f>L31+M31</f>
        <v>115347854</v>
      </c>
      <c r="M32" s="50"/>
      <c r="N32" s="19">
        <f>B32+D32+F32+H32+J32</f>
        <v>115347854</v>
      </c>
      <c r="P32" s="5" t="s">
        <v>0</v>
      </c>
      <c r="Q32" s="48">
        <f>Q31+R31</f>
        <v>11400</v>
      </c>
      <c r="R32" s="49"/>
      <c r="S32" s="48">
        <f>S31+T31</f>
        <v>809</v>
      </c>
      <c r="T32" s="49"/>
      <c r="U32" s="48">
        <f>U31+V31</f>
        <v>1409</v>
      </c>
      <c r="V32" s="49"/>
      <c r="W32" s="48">
        <f>W31+X31</f>
        <v>1720</v>
      </c>
      <c r="X32" s="49"/>
      <c r="Y32" s="48">
        <f>Y31+Z31</f>
        <v>273</v>
      </c>
      <c r="Z32" s="49"/>
      <c r="AA32" s="48">
        <f>AA31+AB31</f>
        <v>15611</v>
      </c>
      <c r="AB32" s="49"/>
      <c r="AC32" s="20">
        <f>Q32+S32+U32+W32+Y32</f>
        <v>15611</v>
      </c>
      <c r="AE32" s="5" t="s">
        <v>0</v>
      </c>
      <c r="AF32" s="28">
        <f>IFERROR(B32/Q32,"N.A.")</f>
        <v>6401.0724561403513</v>
      </c>
      <c r="AG32" s="29"/>
      <c r="AH32" s="28">
        <f>IFERROR(D32/S32,"N.A.")</f>
        <v>19354.51174289246</v>
      </c>
      <c r="AI32" s="29"/>
      <c r="AJ32" s="28">
        <f>IFERROR(F32/U32,"N.A.")</f>
        <v>10375.919091554295</v>
      </c>
      <c r="AK32" s="29"/>
      <c r="AL32" s="28">
        <f>IFERROR(H32/W32,"N.A.")</f>
        <v>7033.8127906976742</v>
      </c>
      <c r="AM32" s="29"/>
      <c r="AN32" s="28">
        <f>IFERROR(J32/Y32,"N.A.")</f>
        <v>0</v>
      </c>
      <c r="AO32" s="29"/>
      <c r="AP32" s="28">
        <f>IFERROR(L32/AA32,"N.A.")</f>
        <v>7388.8830952533472</v>
      </c>
      <c r="AQ32" s="29"/>
      <c r="AR32" s="17">
        <f>IFERROR(N32/AC32, "N.A.")</f>
        <v>7388.8830952533472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1289570</v>
      </c>
      <c r="C39" s="2"/>
      <c r="D39" s="2">
        <v>462056</v>
      </c>
      <c r="E39" s="2"/>
      <c r="F39" s="2">
        <v>1278080</v>
      </c>
      <c r="G39" s="2"/>
      <c r="H39" s="2">
        <v>3278640</v>
      </c>
      <c r="I39" s="2"/>
      <c r="J39" s="2">
        <v>0</v>
      </c>
      <c r="K39" s="2"/>
      <c r="L39" s="1">
        <f t="shared" ref="L39:M42" si="26">B39+D39+F39+H39+J39</f>
        <v>6308346</v>
      </c>
      <c r="M39" s="13">
        <f t="shared" si="26"/>
        <v>0</v>
      </c>
      <c r="N39" s="14">
        <f>L39+M39</f>
        <v>6308346</v>
      </c>
      <c r="P39" s="3" t="s">
        <v>12</v>
      </c>
      <c r="Q39" s="2">
        <v>458</v>
      </c>
      <c r="R39" s="2">
        <v>0</v>
      </c>
      <c r="S39" s="2">
        <v>234</v>
      </c>
      <c r="T39" s="2">
        <v>0</v>
      </c>
      <c r="U39" s="2">
        <v>214</v>
      </c>
      <c r="V39" s="2">
        <v>0</v>
      </c>
      <c r="W39" s="2">
        <v>837</v>
      </c>
      <c r="X39" s="2">
        <v>0</v>
      </c>
      <c r="Y39" s="2">
        <v>125</v>
      </c>
      <c r="Z39" s="2">
        <v>0</v>
      </c>
      <c r="AA39" s="1">
        <f t="shared" ref="AA39:AB42" si="27">Q39+S39+U39+W39+Y39</f>
        <v>1868</v>
      </c>
      <c r="AB39" s="13">
        <f t="shared" si="27"/>
        <v>0</v>
      </c>
      <c r="AC39" s="14">
        <f>AA39+AB39</f>
        <v>1868</v>
      </c>
      <c r="AE39" s="3" t="s">
        <v>12</v>
      </c>
      <c r="AF39" s="2">
        <f t="shared" ref="AF39:AR42" si="28">IFERROR(B39/Q39, "N.A.")</f>
        <v>2815.6550218340612</v>
      </c>
      <c r="AG39" s="2" t="str">
        <f t="shared" si="28"/>
        <v>N.A.</v>
      </c>
      <c r="AH39" s="2">
        <f t="shared" si="28"/>
        <v>1974.5982905982905</v>
      </c>
      <c r="AI39" s="2" t="str">
        <f t="shared" si="28"/>
        <v>N.A.</v>
      </c>
      <c r="AJ39" s="2">
        <f t="shared" si="28"/>
        <v>5972.336448598131</v>
      </c>
      <c r="AK39" s="2" t="str">
        <f t="shared" si="28"/>
        <v>N.A.</v>
      </c>
      <c r="AL39" s="2">
        <f t="shared" si="28"/>
        <v>3917.1326164874554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3377.0588865096361</v>
      </c>
      <c r="AQ39" s="16" t="str">
        <f t="shared" si="28"/>
        <v>N.A.</v>
      </c>
      <c r="AR39" s="14">
        <f t="shared" si="28"/>
        <v>3377.0588865096361</v>
      </c>
    </row>
    <row r="40" spans="1:44" ht="15" customHeight="1" thickBot="1" x14ac:dyDescent="0.3">
      <c r="A40" s="3" t="s">
        <v>13</v>
      </c>
      <c r="B40" s="2">
        <v>2690390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2690390</v>
      </c>
      <c r="M40" s="13">
        <f t="shared" si="26"/>
        <v>0</v>
      </c>
      <c r="N40" s="14">
        <f>L40+M40</f>
        <v>2690390</v>
      </c>
      <c r="P40" s="3" t="s">
        <v>13</v>
      </c>
      <c r="Q40" s="2">
        <v>848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848</v>
      </c>
      <c r="AB40" s="13">
        <f t="shared" si="27"/>
        <v>0</v>
      </c>
      <c r="AC40" s="14">
        <f>AA40+AB40</f>
        <v>848</v>
      </c>
      <c r="AE40" s="3" t="s">
        <v>13</v>
      </c>
      <c r="AF40" s="2">
        <f t="shared" si="28"/>
        <v>3172.6297169811319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3172.6297169811319</v>
      </c>
      <c r="AQ40" s="16" t="str">
        <f t="shared" si="28"/>
        <v>N.A.</v>
      </c>
      <c r="AR40" s="14">
        <f t="shared" si="28"/>
        <v>3172.6297169811319</v>
      </c>
    </row>
    <row r="41" spans="1:44" ht="15" customHeight="1" thickBot="1" x14ac:dyDescent="0.3">
      <c r="A41" s="3" t="s">
        <v>14</v>
      </c>
      <c r="B41" s="2">
        <v>1680600</v>
      </c>
      <c r="C41" s="2">
        <v>22415383.999999996</v>
      </c>
      <c r="D41" s="2">
        <v>1770520</v>
      </c>
      <c r="E41" s="2"/>
      <c r="F41" s="2"/>
      <c r="G41" s="2">
        <v>4794600</v>
      </c>
      <c r="H41" s="2"/>
      <c r="I41" s="2">
        <v>594000</v>
      </c>
      <c r="J41" s="2">
        <v>0</v>
      </c>
      <c r="K41" s="2"/>
      <c r="L41" s="1">
        <f t="shared" si="26"/>
        <v>3451120</v>
      </c>
      <c r="M41" s="13">
        <f t="shared" si="26"/>
        <v>27803983.999999996</v>
      </c>
      <c r="N41" s="14">
        <f>L41+M41</f>
        <v>31255103.999999996</v>
      </c>
      <c r="P41" s="3" t="s">
        <v>14</v>
      </c>
      <c r="Q41" s="2">
        <v>458</v>
      </c>
      <c r="R41" s="2">
        <v>4135</v>
      </c>
      <c r="S41" s="2">
        <v>273</v>
      </c>
      <c r="T41" s="2">
        <v>0</v>
      </c>
      <c r="U41" s="2">
        <v>0</v>
      </c>
      <c r="V41" s="2">
        <v>419</v>
      </c>
      <c r="W41" s="2">
        <v>0</v>
      </c>
      <c r="X41" s="2">
        <v>132</v>
      </c>
      <c r="Y41" s="2">
        <v>256</v>
      </c>
      <c r="Z41" s="2">
        <v>0</v>
      </c>
      <c r="AA41" s="1">
        <f t="shared" si="27"/>
        <v>987</v>
      </c>
      <c r="AB41" s="13">
        <f t="shared" si="27"/>
        <v>4686</v>
      </c>
      <c r="AC41" s="14">
        <f>AA41+AB41</f>
        <v>5673</v>
      </c>
      <c r="AE41" s="3" t="s">
        <v>14</v>
      </c>
      <c r="AF41" s="2">
        <f t="shared" si="28"/>
        <v>3669.4323144104806</v>
      </c>
      <c r="AG41" s="2">
        <f t="shared" si="28"/>
        <v>5420.8909310761783</v>
      </c>
      <c r="AH41" s="2">
        <f t="shared" si="28"/>
        <v>6485.4212454212457</v>
      </c>
      <c r="AI41" s="2" t="str">
        <f t="shared" si="28"/>
        <v>N.A.</v>
      </c>
      <c r="AJ41" s="2" t="str">
        <f t="shared" si="28"/>
        <v>N.A.</v>
      </c>
      <c r="AK41" s="2">
        <f t="shared" si="28"/>
        <v>11442.959427207637</v>
      </c>
      <c r="AL41" s="2" t="str">
        <f t="shared" si="28"/>
        <v>N.A.</v>
      </c>
      <c r="AM41" s="2">
        <f t="shared" si="28"/>
        <v>4500</v>
      </c>
      <c r="AN41" s="2">
        <f t="shared" si="28"/>
        <v>0</v>
      </c>
      <c r="AO41" s="2" t="str">
        <f t="shared" si="28"/>
        <v>N.A.</v>
      </c>
      <c r="AP41" s="15">
        <f t="shared" si="28"/>
        <v>3496.5754812563323</v>
      </c>
      <c r="AQ41" s="16">
        <f t="shared" si="28"/>
        <v>5933.415279556124</v>
      </c>
      <c r="AR41" s="14">
        <f t="shared" si="28"/>
        <v>5509.4489687995765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5660560</v>
      </c>
      <c r="C43" s="2">
        <f t="shared" si="29"/>
        <v>22415383.999999996</v>
      </c>
      <c r="D43" s="2">
        <f t="shared" si="29"/>
        <v>2232576</v>
      </c>
      <c r="E43" s="2">
        <f t="shared" si="29"/>
        <v>0</v>
      </c>
      <c r="F43" s="2">
        <f t="shared" si="29"/>
        <v>1278080</v>
      </c>
      <c r="G43" s="2">
        <f t="shared" si="29"/>
        <v>4794600</v>
      </c>
      <c r="H43" s="2">
        <f t="shared" si="29"/>
        <v>3278640</v>
      </c>
      <c r="I43" s="2">
        <f t="shared" si="29"/>
        <v>594000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12449856</v>
      </c>
      <c r="M43" s="13">
        <f t="shared" ref="M43" si="31">C43+E43+G43+I43+K43</f>
        <v>27803983.999999996</v>
      </c>
      <c r="N43" s="18">
        <f>L43+M43</f>
        <v>40253840</v>
      </c>
      <c r="P43" s="4" t="s">
        <v>16</v>
      </c>
      <c r="Q43" s="2">
        <f t="shared" ref="Q43:Z43" si="32">SUM(Q39:Q42)</f>
        <v>1764</v>
      </c>
      <c r="R43" s="2">
        <f t="shared" si="32"/>
        <v>4135</v>
      </c>
      <c r="S43" s="2">
        <f t="shared" si="32"/>
        <v>507</v>
      </c>
      <c r="T43" s="2">
        <f t="shared" si="32"/>
        <v>0</v>
      </c>
      <c r="U43" s="2">
        <f t="shared" si="32"/>
        <v>214</v>
      </c>
      <c r="V43" s="2">
        <f t="shared" si="32"/>
        <v>419</v>
      </c>
      <c r="W43" s="2">
        <f t="shared" si="32"/>
        <v>837</v>
      </c>
      <c r="X43" s="2">
        <f t="shared" si="32"/>
        <v>132</v>
      </c>
      <c r="Y43" s="2">
        <f t="shared" si="32"/>
        <v>381</v>
      </c>
      <c r="Z43" s="2">
        <f t="shared" si="32"/>
        <v>0</v>
      </c>
      <c r="AA43" s="1">
        <f t="shared" ref="AA43" si="33">Q43+S43+U43+W43+Y43</f>
        <v>3703</v>
      </c>
      <c r="AB43" s="13">
        <f t="shared" ref="AB43" si="34">R43+T43+V43+X43+Z43</f>
        <v>4686</v>
      </c>
      <c r="AC43" s="18">
        <f>AA43+AB43</f>
        <v>8389</v>
      </c>
      <c r="AE43" s="4" t="s">
        <v>16</v>
      </c>
      <c r="AF43" s="2">
        <f t="shared" ref="AF43:AO43" si="35">IFERROR(B43/Q43, "N.A.")</f>
        <v>3208.9342403628116</v>
      </c>
      <c r="AG43" s="2">
        <f t="shared" si="35"/>
        <v>5420.8909310761783</v>
      </c>
      <c r="AH43" s="2">
        <f t="shared" si="35"/>
        <v>4403.502958579882</v>
      </c>
      <c r="AI43" s="2" t="str">
        <f t="shared" si="35"/>
        <v>N.A.</v>
      </c>
      <c r="AJ43" s="2">
        <f t="shared" si="35"/>
        <v>5972.336448598131</v>
      </c>
      <c r="AK43" s="2">
        <f t="shared" si="35"/>
        <v>11442.959427207637</v>
      </c>
      <c r="AL43" s="2">
        <f t="shared" si="35"/>
        <v>3917.1326164874554</v>
      </c>
      <c r="AM43" s="2">
        <f t="shared" si="35"/>
        <v>4500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3362.099918984607</v>
      </c>
      <c r="AQ43" s="16">
        <f t="shared" ref="AQ43" si="37">IFERROR(M43/AB43, "N.A.")</f>
        <v>5933.415279556124</v>
      </c>
      <c r="AR43" s="14">
        <f t="shared" ref="AR43" si="38">IFERROR(N43/AC43, "N.A.")</f>
        <v>4798.4074383120751</v>
      </c>
    </row>
    <row r="44" spans="1:44" ht="15" customHeight="1" thickBot="1" x14ac:dyDescent="0.3">
      <c r="A44" s="5" t="s">
        <v>0</v>
      </c>
      <c r="B44" s="48">
        <f>B43+C43</f>
        <v>28075943.999999996</v>
      </c>
      <c r="C44" s="49"/>
      <c r="D44" s="48">
        <f>D43+E43</f>
        <v>2232576</v>
      </c>
      <c r="E44" s="49"/>
      <c r="F44" s="48">
        <f>F43+G43</f>
        <v>6072680</v>
      </c>
      <c r="G44" s="49"/>
      <c r="H44" s="48">
        <f>H43+I43</f>
        <v>3872640</v>
      </c>
      <c r="I44" s="49"/>
      <c r="J44" s="48">
        <f>J43+K43</f>
        <v>0</v>
      </c>
      <c r="K44" s="49"/>
      <c r="L44" s="48">
        <f>L43+M43</f>
        <v>40253840</v>
      </c>
      <c r="M44" s="50"/>
      <c r="N44" s="19">
        <f>B44+D44+F44+H44+J44</f>
        <v>40253840</v>
      </c>
      <c r="P44" s="5" t="s">
        <v>0</v>
      </c>
      <c r="Q44" s="48">
        <f>Q43+R43</f>
        <v>5899</v>
      </c>
      <c r="R44" s="49"/>
      <c r="S44" s="48">
        <f>S43+T43</f>
        <v>507</v>
      </c>
      <c r="T44" s="49"/>
      <c r="U44" s="48">
        <f>U43+V43</f>
        <v>633</v>
      </c>
      <c r="V44" s="49"/>
      <c r="W44" s="48">
        <f>W43+X43</f>
        <v>969</v>
      </c>
      <c r="X44" s="49"/>
      <c r="Y44" s="48">
        <f>Y43+Z43</f>
        <v>381</v>
      </c>
      <c r="Z44" s="49"/>
      <c r="AA44" s="48">
        <f>AA43+AB43</f>
        <v>8389</v>
      </c>
      <c r="AB44" s="50"/>
      <c r="AC44" s="19">
        <f>Q44+S44+U44+W44+Y44</f>
        <v>8389</v>
      </c>
      <c r="AE44" s="5" t="s">
        <v>0</v>
      </c>
      <c r="AF44" s="28">
        <f>IFERROR(B44/Q44,"N.A.")</f>
        <v>4759.441261230716</v>
      </c>
      <c r="AG44" s="29"/>
      <c r="AH44" s="28">
        <f>IFERROR(D44/S44,"N.A.")</f>
        <v>4403.502958579882</v>
      </c>
      <c r="AI44" s="29"/>
      <c r="AJ44" s="28">
        <f>IFERROR(F44/U44,"N.A.")</f>
        <v>9593.4913112164304</v>
      </c>
      <c r="AK44" s="29"/>
      <c r="AL44" s="28">
        <f>IFERROR(H44/W44,"N.A.")</f>
        <v>3996.532507739938</v>
      </c>
      <c r="AM44" s="29"/>
      <c r="AN44" s="28">
        <f>IFERROR(J44/Y44,"N.A.")</f>
        <v>0</v>
      </c>
      <c r="AO44" s="29"/>
      <c r="AP44" s="28">
        <f>IFERROR(L44/AA44,"N.A.")</f>
        <v>4798.4074383120751</v>
      </c>
      <c r="AQ44" s="29"/>
      <c r="AR44" s="17">
        <f>IFERROR(N44/AC44, "N.A.")</f>
        <v>4798.4074383120751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3">
        <f t="shared" ref="AB15:AB18" si="2">R15+T15+V15+X15+Z15</f>
        <v>0</v>
      </c>
      <c r="AC15" s="14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4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2"/>
        <v>0</v>
      </c>
      <c r="AC17" s="14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4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4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3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3">
        <f t="shared" ref="AB19" si="7">R19+T19+V19+X19+Z19</f>
        <v>0</v>
      </c>
      <c r="AC19" s="14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4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3">
        <f t="shared" si="12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3">
        <f t="shared" si="13"/>
        <v>0</v>
      </c>
      <c r="AC27" s="14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4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3">
        <f t="shared" si="12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3">
        <f t="shared" si="13"/>
        <v>0</v>
      </c>
      <c r="AC28" s="14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4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3">
        <f t="shared" si="12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3">
        <f t="shared" si="13"/>
        <v>0</v>
      </c>
      <c r="AC29" s="14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4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3">
        <f t="shared" si="12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3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4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3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3">
        <f t="shared" ref="AB31" si="18">R31+T31+V31+X31+Z31</f>
        <v>0</v>
      </c>
      <c r="AC31" s="14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4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3">
        <f t="shared" si="23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3">
        <f t="shared" si="24"/>
        <v>0</v>
      </c>
      <c r="AC39" s="14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4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3">
        <f t="shared" si="23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3">
        <f t="shared" si="24"/>
        <v>0</v>
      </c>
      <c r="AC40" s="14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4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3">
        <f t="shared" si="23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3">
        <f t="shared" si="24"/>
        <v>0</v>
      </c>
      <c r="AC41" s="14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4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3">
        <f t="shared" si="23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3">
        <f t="shared" si="24"/>
        <v>0</v>
      </c>
      <c r="AC42" s="14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4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3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3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4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120625250</v>
      </c>
      <c r="C15" s="2"/>
      <c r="D15" s="2">
        <v>96683943.00000006</v>
      </c>
      <c r="E15" s="2"/>
      <c r="F15" s="2">
        <v>120948798.00000001</v>
      </c>
      <c r="G15" s="2"/>
      <c r="H15" s="2">
        <v>248278627.00000015</v>
      </c>
      <c r="I15" s="2"/>
      <c r="J15" s="2">
        <v>0</v>
      </c>
      <c r="K15" s="2"/>
      <c r="L15" s="1">
        <f t="shared" ref="L15:M18" si="0">B15+D15+F15+H15+J15</f>
        <v>586536618.00000024</v>
      </c>
      <c r="M15" s="13">
        <f t="shared" si="0"/>
        <v>0</v>
      </c>
      <c r="N15" s="14">
        <f>L15+M15</f>
        <v>586536618.00000024</v>
      </c>
      <c r="P15" s="3" t="s">
        <v>12</v>
      </c>
      <c r="Q15" s="2">
        <v>31762</v>
      </c>
      <c r="R15" s="2">
        <v>0</v>
      </c>
      <c r="S15" s="2">
        <v>20682</v>
      </c>
      <c r="T15" s="2">
        <v>0</v>
      </c>
      <c r="U15" s="2">
        <v>17818</v>
      </c>
      <c r="V15" s="2">
        <v>0</v>
      </c>
      <c r="W15" s="2">
        <v>84606</v>
      </c>
      <c r="X15" s="2">
        <v>0</v>
      </c>
      <c r="Y15" s="2">
        <v>12524</v>
      </c>
      <c r="Z15" s="2">
        <v>0</v>
      </c>
      <c r="AA15" s="1">
        <f t="shared" ref="AA15:AB18" si="1">Q15+S15+U15+W15+Y15</f>
        <v>167392</v>
      </c>
      <c r="AB15" s="13">
        <f t="shared" si="1"/>
        <v>0</v>
      </c>
      <c r="AC15" s="14">
        <f>AA15+AB15</f>
        <v>167392</v>
      </c>
      <c r="AE15" s="3" t="s">
        <v>12</v>
      </c>
      <c r="AF15" s="2">
        <f t="shared" ref="AF15:AR18" si="2">IFERROR(B15/Q15, "N.A.")</f>
        <v>3797.7850891001826</v>
      </c>
      <c r="AG15" s="2" t="str">
        <f t="shared" si="2"/>
        <v>N.A.</v>
      </c>
      <c r="AH15" s="2">
        <f t="shared" si="2"/>
        <v>4674.7869161589815</v>
      </c>
      <c r="AI15" s="2" t="str">
        <f t="shared" si="2"/>
        <v>N.A.</v>
      </c>
      <c r="AJ15" s="2">
        <f t="shared" si="2"/>
        <v>6788.0120103266372</v>
      </c>
      <c r="AK15" s="2" t="str">
        <f t="shared" si="2"/>
        <v>N.A.</v>
      </c>
      <c r="AL15" s="2">
        <f t="shared" si="2"/>
        <v>2934.5274212230829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3503.9704286943238</v>
      </c>
      <c r="AQ15" s="16" t="str">
        <f t="shared" si="2"/>
        <v>N.A.</v>
      </c>
      <c r="AR15" s="14">
        <f t="shared" si="2"/>
        <v>3503.9704286943238</v>
      </c>
    </row>
    <row r="16" spans="1:44" ht="15" customHeight="1" thickBot="1" x14ac:dyDescent="0.3">
      <c r="A16" s="3" t="s">
        <v>13</v>
      </c>
      <c r="B16" s="2">
        <v>70274399.000000015</v>
      </c>
      <c r="C16" s="2">
        <v>4953620</v>
      </c>
      <c r="D16" s="2">
        <v>237360</v>
      </c>
      <c r="E16" s="2"/>
      <c r="F16" s="2"/>
      <c r="G16" s="2"/>
      <c r="H16" s="2"/>
      <c r="I16" s="2"/>
      <c r="J16" s="2"/>
      <c r="K16" s="2"/>
      <c r="L16" s="1">
        <f t="shared" si="0"/>
        <v>70511759.000000015</v>
      </c>
      <c r="M16" s="13">
        <f t="shared" si="0"/>
        <v>4953620</v>
      </c>
      <c r="N16" s="14">
        <f>L16+M16</f>
        <v>75465379.000000015</v>
      </c>
      <c r="P16" s="3" t="s">
        <v>13</v>
      </c>
      <c r="Q16" s="2">
        <v>26116</v>
      </c>
      <c r="R16" s="2">
        <v>1369</v>
      </c>
      <c r="S16" s="2">
        <v>276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26392</v>
      </c>
      <c r="AB16" s="13">
        <f t="shared" si="1"/>
        <v>1369</v>
      </c>
      <c r="AC16" s="14">
        <f>AA16+AB16</f>
        <v>27761</v>
      </c>
      <c r="AE16" s="3" t="s">
        <v>13</v>
      </c>
      <c r="AF16" s="2">
        <f t="shared" si="2"/>
        <v>2690.8561418287645</v>
      </c>
      <c r="AG16" s="2">
        <f t="shared" si="2"/>
        <v>3618.4222059897734</v>
      </c>
      <c r="AH16" s="2">
        <f t="shared" si="2"/>
        <v>860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2671.7095710821468</v>
      </c>
      <c r="AQ16" s="16">
        <f t="shared" si="2"/>
        <v>3618.4222059897734</v>
      </c>
      <c r="AR16" s="14">
        <f t="shared" si="2"/>
        <v>2718.3955549151692</v>
      </c>
    </row>
    <row r="17" spans="1:44" ht="15" customHeight="1" thickBot="1" x14ac:dyDescent="0.3">
      <c r="A17" s="3" t="s">
        <v>14</v>
      </c>
      <c r="B17" s="2">
        <v>297145498.00000006</v>
      </c>
      <c r="C17" s="2">
        <v>1828215609.9999998</v>
      </c>
      <c r="D17" s="2">
        <v>94718427.99999997</v>
      </c>
      <c r="E17" s="2">
        <v>44000040</v>
      </c>
      <c r="F17" s="2"/>
      <c r="G17" s="2">
        <v>159826561.99999988</v>
      </c>
      <c r="H17" s="2"/>
      <c r="I17" s="2">
        <v>87160732.999999985</v>
      </c>
      <c r="J17" s="2">
        <v>0</v>
      </c>
      <c r="K17" s="2"/>
      <c r="L17" s="1">
        <f t="shared" si="0"/>
        <v>391863926</v>
      </c>
      <c r="M17" s="13">
        <f t="shared" si="0"/>
        <v>2119202944.9999995</v>
      </c>
      <c r="N17" s="14">
        <f>L17+M17</f>
        <v>2511066870.9999995</v>
      </c>
      <c r="P17" s="3" t="s">
        <v>14</v>
      </c>
      <c r="Q17" s="2">
        <v>72784</v>
      </c>
      <c r="R17" s="2">
        <v>269316</v>
      </c>
      <c r="S17" s="2">
        <v>19413</v>
      </c>
      <c r="T17" s="2">
        <v>5407</v>
      </c>
      <c r="U17" s="2">
        <v>0</v>
      </c>
      <c r="V17" s="2">
        <v>18133</v>
      </c>
      <c r="W17" s="2">
        <v>0</v>
      </c>
      <c r="X17" s="2">
        <v>15505</v>
      </c>
      <c r="Y17" s="2">
        <v>11899</v>
      </c>
      <c r="Z17" s="2">
        <v>0</v>
      </c>
      <c r="AA17" s="1">
        <f t="shared" si="1"/>
        <v>104096</v>
      </c>
      <c r="AB17" s="13">
        <f t="shared" si="1"/>
        <v>308361</v>
      </c>
      <c r="AC17" s="14">
        <f>AA17+AB17</f>
        <v>412457</v>
      </c>
      <c r="AE17" s="3" t="s">
        <v>14</v>
      </c>
      <c r="AF17" s="2">
        <f t="shared" si="2"/>
        <v>4082.5661958672245</v>
      </c>
      <c r="AG17" s="2">
        <f t="shared" si="2"/>
        <v>6788.3661200968372</v>
      </c>
      <c r="AH17" s="2">
        <f t="shared" si="2"/>
        <v>4879.1236800082406</v>
      </c>
      <c r="AI17" s="2">
        <f t="shared" si="2"/>
        <v>8137.6068059922327</v>
      </c>
      <c r="AJ17" s="2" t="str">
        <f t="shared" si="2"/>
        <v>N.A.</v>
      </c>
      <c r="AK17" s="2">
        <f t="shared" si="2"/>
        <v>8814.1268405669161</v>
      </c>
      <c r="AL17" s="2" t="str">
        <f t="shared" si="2"/>
        <v>N.A.</v>
      </c>
      <c r="AM17" s="2">
        <f t="shared" si="2"/>
        <v>5621.4597226701053</v>
      </c>
      <c r="AN17" s="2">
        <f t="shared" si="2"/>
        <v>0</v>
      </c>
      <c r="AO17" s="2" t="str">
        <f t="shared" si="2"/>
        <v>N.A.</v>
      </c>
      <c r="AP17" s="15">
        <f t="shared" si="2"/>
        <v>3764.4474907777435</v>
      </c>
      <c r="AQ17" s="16">
        <f t="shared" si="2"/>
        <v>6872.473967200779</v>
      </c>
      <c r="AR17" s="14">
        <f t="shared" si="2"/>
        <v>6088.069473908794</v>
      </c>
    </row>
    <row r="18" spans="1:44" ht="15" customHeight="1" thickBot="1" x14ac:dyDescent="0.3">
      <c r="A18" s="3" t="s">
        <v>15</v>
      </c>
      <c r="B18" s="2">
        <v>18447024</v>
      </c>
      <c r="C18" s="2">
        <v>4688095.0000000009</v>
      </c>
      <c r="D18" s="2">
        <v>3544830</v>
      </c>
      <c r="E18" s="2">
        <v>1697639.9999999998</v>
      </c>
      <c r="F18" s="2"/>
      <c r="G18" s="2">
        <v>11542496.000000002</v>
      </c>
      <c r="H18" s="2">
        <v>5245426.9999999991</v>
      </c>
      <c r="I18" s="2"/>
      <c r="J18" s="2">
        <v>0</v>
      </c>
      <c r="K18" s="2"/>
      <c r="L18" s="1">
        <f t="shared" si="0"/>
        <v>27237281</v>
      </c>
      <c r="M18" s="13">
        <f t="shared" si="0"/>
        <v>17928231.000000004</v>
      </c>
      <c r="N18" s="14">
        <f>L18+M18</f>
        <v>45165512</v>
      </c>
      <c r="P18" s="3" t="s">
        <v>15</v>
      </c>
      <c r="Q18" s="2">
        <v>7450</v>
      </c>
      <c r="R18" s="2">
        <v>1603</v>
      </c>
      <c r="S18" s="2">
        <v>1073</v>
      </c>
      <c r="T18" s="2">
        <v>668</v>
      </c>
      <c r="U18" s="2">
        <v>0</v>
      </c>
      <c r="V18" s="2">
        <v>3740</v>
      </c>
      <c r="W18" s="2">
        <v>14715</v>
      </c>
      <c r="X18" s="2">
        <v>0</v>
      </c>
      <c r="Y18" s="2">
        <v>6848</v>
      </c>
      <c r="Z18" s="2">
        <v>0</v>
      </c>
      <c r="AA18" s="1">
        <f t="shared" si="1"/>
        <v>30086</v>
      </c>
      <c r="AB18" s="13">
        <f t="shared" si="1"/>
        <v>6011</v>
      </c>
      <c r="AC18" s="18">
        <f>AA18+AB18</f>
        <v>36097</v>
      </c>
      <c r="AE18" s="3" t="s">
        <v>15</v>
      </c>
      <c r="AF18" s="2">
        <f t="shared" si="2"/>
        <v>2476.1106040268455</v>
      </c>
      <c r="AG18" s="2">
        <f t="shared" si="2"/>
        <v>2924.5757953836564</v>
      </c>
      <c r="AH18" s="2">
        <f t="shared" si="2"/>
        <v>3303.6626281453869</v>
      </c>
      <c r="AI18" s="2">
        <f t="shared" si="2"/>
        <v>2541.3772455089816</v>
      </c>
      <c r="AJ18" s="2" t="str">
        <f t="shared" si="2"/>
        <v>N.A.</v>
      </c>
      <c r="AK18" s="2">
        <f t="shared" si="2"/>
        <v>3086.2288770053483</v>
      </c>
      <c r="AL18" s="2">
        <f t="shared" si="2"/>
        <v>356.46802582398908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905.31413281925143</v>
      </c>
      <c r="AQ18" s="16">
        <f t="shared" si="2"/>
        <v>2982.5704541673604</v>
      </c>
      <c r="AR18" s="14">
        <f t="shared" si="2"/>
        <v>1251.2261960827771</v>
      </c>
    </row>
    <row r="19" spans="1:44" ht="15" customHeight="1" thickBot="1" x14ac:dyDescent="0.3">
      <c r="A19" s="4" t="s">
        <v>16</v>
      </c>
      <c r="B19" s="2">
        <f t="shared" ref="B19:K19" si="3">SUM(B15:B18)</f>
        <v>506492171.00000006</v>
      </c>
      <c r="C19" s="2">
        <f t="shared" si="3"/>
        <v>1837857324.9999998</v>
      </c>
      <c r="D19" s="2">
        <f t="shared" si="3"/>
        <v>195184561.00000003</v>
      </c>
      <c r="E19" s="2">
        <f t="shared" si="3"/>
        <v>45697680</v>
      </c>
      <c r="F19" s="2">
        <f t="shared" si="3"/>
        <v>120948798.00000001</v>
      </c>
      <c r="G19" s="2">
        <f t="shared" si="3"/>
        <v>171369057.99999988</v>
      </c>
      <c r="H19" s="2">
        <f t="shared" si="3"/>
        <v>253524054.00000015</v>
      </c>
      <c r="I19" s="2">
        <f t="shared" si="3"/>
        <v>87160732.999999985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1076149584.0000002</v>
      </c>
      <c r="M19" s="13">
        <f t="shared" ref="M19" si="5">C19+E19+G19+I19+K19</f>
        <v>2142084795.9999995</v>
      </c>
      <c r="N19" s="18">
        <f>L19+M19</f>
        <v>3218234380</v>
      </c>
      <c r="P19" s="4" t="s">
        <v>16</v>
      </c>
      <c r="Q19" s="2">
        <f t="shared" ref="Q19:Z19" si="6">SUM(Q15:Q18)</f>
        <v>138112</v>
      </c>
      <c r="R19" s="2">
        <f t="shared" si="6"/>
        <v>272288</v>
      </c>
      <c r="S19" s="2">
        <f t="shared" si="6"/>
        <v>41444</v>
      </c>
      <c r="T19" s="2">
        <f t="shared" si="6"/>
        <v>6075</v>
      </c>
      <c r="U19" s="2">
        <f t="shared" si="6"/>
        <v>17818</v>
      </c>
      <c r="V19" s="2">
        <f t="shared" si="6"/>
        <v>21873</v>
      </c>
      <c r="W19" s="2">
        <f t="shared" si="6"/>
        <v>99321</v>
      </c>
      <c r="X19" s="2">
        <f t="shared" si="6"/>
        <v>15505</v>
      </c>
      <c r="Y19" s="2">
        <f t="shared" si="6"/>
        <v>31271</v>
      </c>
      <c r="Z19" s="2">
        <f t="shared" si="6"/>
        <v>0</v>
      </c>
      <c r="AA19" s="1">
        <f t="shared" ref="AA19" si="7">Q19+S19+U19+W19+Y19</f>
        <v>327966</v>
      </c>
      <c r="AB19" s="13">
        <f t="shared" ref="AB19" si="8">R19+T19+V19+X19+Z19</f>
        <v>315741</v>
      </c>
      <c r="AC19" s="14">
        <f>AA19+AB19</f>
        <v>643707</v>
      </c>
      <c r="AE19" s="4" t="s">
        <v>16</v>
      </c>
      <c r="AF19" s="2">
        <f t="shared" ref="AF19:AO19" si="9">IFERROR(B19/Q19, "N.A.")</f>
        <v>3667.2567988299356</v>
      </c>
      <c r="AG19" s="2">
        <f t="shared" si="9"/>
        <v>6749.6816789575732</v>
      </c>
      <c r="AH19" s="2">
        <f t="shared" si="9"/>
        <v>4709.5975533249693</v>
      </c>
      <c r="AI19" s="2">
        <f t="shared" si="9"/>
        <v>7522.2518518518518</v>
      </c>
      <c r="AJ19" s="2">
        <f t="shared" si="9"/>
        <v>6788.0120103266372</v>
      </c>
      <c r="AK19" s="2">
        <f t="shared" si="9"/>
        <v>7834.7303982078311</v>
      </c>
      <c r="AL19" s="2">
        <f t="shared" si="9"/>
        <v>2552.5725073247363</v>
      </c>
      <c r="AM19" s="2">
        <f t="shared" si="9"/>
        <v>5621.4597226701053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3281.2839867547254</v>
      </c>
      <c r="AQ19" s="16">
        <f t="shared" ref="AQ19" si="11">IFERROR(M19/AB19, "N.A.")</f>
        <v>6784.3099122381936</v>
      </c>
      <c r="AR19" s="14">
        <f t="shared" ref="AR19" si="12">IFERROR(N19/AC19, "N.A.")</f>
        <v>4999.5329862810249</v>
      </c>
    </row>
    <row r="20" spans="1:44" ht="15" customHeight="1" thickBot="1" x14ac:dyDescent="0.3">
      <c r="A20" s="5" t="s">
        <v>0</v>
      </c>
      <c r="B20" s="48">
        <f>B19+C19</f>
        <v>2344349496</v>
      </c>
      <c r="C20" s="49"/>
      <c r="D20" s="48">
        <f>D19+E19</f>
        <v>240882241.00000003</v>
      </c>
      <c r="E20" s="49"/>
      <c r="F20" s="48">
        <f>F19+G19</f>
        <v>292317855.99999988</v>
      </c>
      <c r="G20" s="49"/>
      <c r="H20" s="48">
        <f>H19+I19</f>
        <v>340684787.00000012</v>
      </c>
      <c r="I20" s="49"/>
      <c r="J20" s="48">
        <f>J19+K19</f>
        <v>0</v>
      </c>
      <c r="K20" s="49"/>
      <c r="L20" s="48">
        <f>L19+M19</f>
        <v>3218234380</v>
      </c>
      <c r="M20" s="50"/>
      <c r="N20" s="19">
        <f>B20+D20+F20+H20+J20</f>
        <v>3218234380</v>
      </c>
      <c r="P20" s="5" t="s">
        <v>0</v>
      </c>
      <c r="Q20" s="48">
        <f>Q19+R19</f>
        <v>410400</v>
      </c>
      <c r="R20" s="49"/>
      <c r="S20" s="48">
        <f>S19+T19</f>
        <v>47519</v>
      </c>
      <c r="T20" s="49"/>
      <c r="U20" s="48">
        <f>U19+V19</f>
        <v>39691</v>
      </c>
      <c r="V20" s="49"/>
      <c r="W20" s="48">
        <f>W19+X19</f>
        <v>114826</v>
      </c>
      <c r="X20" s="49"/>
      <c r="Y20" s="48">
        <f>Y19+Z19</f>
        <v>31271</v>
      </c>
      <c r="Z20" s="49"/>
      <c r="AA20" s="48">
        <f>AA19+AB19</f>
        <v>643707</v>
      </c>
      <c r="AB20" s="49"/>
      <c r="AC20" s="20">
        <f>Q20+S20+U20+W20+Y20</f>
        <v>643707</v>
      </c>
      <c r="AE20" s="5" t="s">
        <v>0</v>
      </c>
      <c r="AF20" s="28">
        <f>IFERROR(B20/Q20,"N.A.")</f>
        <v>5712.3525730994152</v>
      </c>
      <c r="AG20" s="29"/>
      <c r="AH20" s="28">
        <f>IFERROR(D20/S20,"N.A.")</f>
        <v>5069.1774027231222</v>
      </c>
      <c r="AI20" s="29"/>
      <c r="AJ20" s="28">
        <f>IFERROR(F20/U20,"N.A.")</f>
        <v>7364.8397873573322</v>
      </c>
      <c r="AK20" s="29"/>
      <c r="AL20" s="28">
        <f>IFERROR(H20/W20,"N.A.")</f>
        <v>2966.9655565812632</v>
      </c>
      <c r="AM20" s="29"/>
      <c r="AN20" s="28">
        <f>IFERROR(J20/Y20,"N.A.")</f>
        <v>0</v>
      </c>
      <c r="AO20" s="29"/>
      <c r="AP20" s="28">
        <f>IFERROR(L20/AA20,"N.A.")</f>
        <v>4999.5329862810249</v>
      </c>
      <c r="AQ20" s="29"/>
      <c r="AR20" s="17">
        <f>IFERROR(N20/AC20, "N.A.")</f>
        <v>4999.5329862810249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100290131.99999999</v>
      </c>
      <c r="C27" s="2"/>
      <c r="D27" s="2">
        <v>91705077.000000015</v>
      </c>
      <c r="E27" s="2"/>
      <c r="F27" s="2">
        <v>104842708.00000003</v>
      </c>
      <c r="G27" s="2"/>
      <c r="H27" s="2">
        <v>170759283.99999994</v>
      </c>
      <c r="I27" s="2"/>
      <c r="J27" s="2">
        <v>0</v>
      </c>
      <c r="K27" s="2"/>
      <c r="L27" s="1">
        <f t="shared" ref="L27:M30" si="13">B27+D27+F27+H27+J27</f>
        <v>467597200.99999994</v>
      </c>
      <c r="M27" s="13">
        <f t="shared" si="13"/>
        <v>0</v>
      </c>
      <c r="N27" s="14">
        <f>L27+M27</f>
        <v>467597200.99999994</v>
      </c>
      <c r="P27" s="3" t="s">
        <v>12</v>
      </c>
      <c r="Q27" s="2">
        <v>24664</v>
      </c>
      <c r="R27" s="2">
        <v>0</v>
      </c>
      <c r="S27" s="2">
        <v>19445</v>
      </c>
      <c r="T27" s="2">
        <v>0</v>
      </c>
      <c r="U27" s="2">
        <v>15037</v>
      </c>
      <c r="V27" s="2">
        <v>0</v>
      </c>
      <c r="W27" s="2">
        <v>40294</v>
      </c>
      <c r="X27" s="2">
        <v>0</v>
      </c>
      <c r="Y27" s="2">
        <v>3693</v>
      </c>
      <c r="Z27" s="2">
        <v>0</v>
      </c>
      <c r="AA27" s="1">
        <f t="shared" ref="AA27:AB30" si="14">Q27+S27+U27+W27+Y27</f>
        <v>103133</v>
      </c>
      <c r="AB27" s="13">
        <f t="shared" si="14"/>
        <v>0</v>
      </c>
      <c r="AC27" s="14">
        <f>AA27+AB27</f>
        <v>103133</v>
      </c>
      <c r="AE27" s="3" t="s">
        <v>12</v>
      </c>
      <c r="AF27" s="2">
        <f t="shared" ref="AF27:AR30" si="15">IFERROR(B27/Q27, "N.A.")</f>
        <v>4066.2557573791755</v>
      </c>
      <c r="AG27" s="2" t="str">
        <f t="shared" si="15"/>
        <v>N.A.</v>
      </c>
      <c r="AH27" s="2">
        <f t="shared" si="15"/>
        <v>4716.1263563898183</v>
      </c>
      <c r="AI27" s="2" t="str">
        <f t="shared" si="15"/>
        <v>N.A.</v>
      </c>
      <c r="AJ27" s="2">
        <f t="shared" si="15"/>
        <v>6972.3154884617961</v>
      </c>
      <c r="AK27" s="2" t="str">
        <f t="shared" si="15"/>
        <v>N.A.</v>
      </c>
      <c r="AL27" s="2">
        <f t="shared" si="15"/>
        <v>4237.8340199533413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4533.9241658828887</v>
      </c>
      <c r="AQ27" s="16" t="str">
        <f t="shared" si="15"/>
        <v>N.A.</v>
      </c>
      <c r="AR27" s="14">
        <f t="shared" si="15"/>
        <v>4533.9241658828887</v>
      </c>
    </row>
    <row r="28" spans="1:44" ht="15" customHeight="1" thickBot="1" x14ac:dyDescent="0.3">
      <c r="A28" s="3" t="s">
        <v>13</v>
      </c>
      <c r="B28" s="2">
        <v>9329730</v>
      </c>
      <c r="C28" s="2">
        <v>457500.00000000006</v>
      </c>
      <c r="D28" s="2">
        <v>86860</v>
      </c>
      <c r="E28" s="2"/>
      <c r="F28" s="2"/>
      <c r="G28" s="2"/>
      <c r="H28" s="2"/>
      <c r="I28" s="2"/>
      <c r="J28" s="2"/>
      <c r="K28" s="2"/>
      <c r="L28" s="1">
        <f t="shared" si="13"/>
        <v>9416590</v>
      </c>
      <c r="M28" s="13">
        <f t="shared" si="13"/>
        <v>457500.00000000006</v>
      </c>
      <c r="N28" s="14">
        <f>L28+M28</f>
        <v>9874090</v>
      </c>
      <c r="P28" s="3" t="s">
        <v>13</v>
      </c>
      <c r="Q28" s="2">
        <v>2891</v>
      </c>
      <c r="R28" s="2">
        <v>204</v>
      </c>
      <c r="S28" s="2">
        <v>101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2992</v>
      </c>
      <c r="AB28" s="13">
        <f t="shared" si="14"/>
        <v>204</v>
      </c>
      <c r="AC28" s="14">
        <f>AA28+AB28</f>
        <v>3196</v>
      </c>
      <c r="AE28" s="3" t="s">
        <v>13</v>
      </c>
      <c r="AF28" s="2">
        <f t="shared" si="15"/>
        <v>3227.1636112071947</v>
      </c>
      <c r="AG28" s="2">
        <f t="shared" si="15"/>
        <v>2242.6470588235297</v>
      </c>
      <c r="AH28" s="2">
        <f t="shared" si="15"/>
        <v>860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3147.2560160427806</v>
      </c>
      <c r="AQ28" s="16">
        <f t="shared" si="15"/>
        <v>2242.6470588235297</v>
      </c>
      <c r="AR28" s="14">
        <f t="shared" si="15"/>
        <v>3089.5150187734666</v>
      </c>
    </row>
    <row r="29" spans="1:44" ht="15" customHeight="1" thickBot="1" x14ac:dyDescent="0.3">
      <c r="A29" s="3" t="s">
        <v>14</v>
      </c>
      <c r="B29" s="2">
        <v>185159541.99999988</v>
      </c>
      <c r="C29" s="2">
        <v>1155444336.000001</v>
      </c>
      <c r="D29" s="2">
        <v>65644417</v>
      </c>
      <c r="E29" s="2">
        <v>32498040</v>
      </c>
      <c r="F29" s="2"/>
      <c r="G29" s="2">
        <v>119999820.00000006</v>
      </c>
      <c r="H29" s="2"/>
      <c r="I29" s="2">
        <v>59394808</v>
      </c>
      <c r="J29" s="2">
        <v>0</v>
      </c>
      <c r="K29" s="2"/>
      <c r="L29" s="1">
        <f t="shared" si="13"/>
        <v>250803958.99999988</v>
      </c>
      <c r="M29" s="13">
        <f t="shared" si="13"/>
        <v>1367337004.000001</v>
      </c>
      <c r="N29" s="14">
        <f>L29+M29</f>
        <v>1618140963.000001</v>
      </c>
      <c r="P29" s="3" t="s">
        <v>14</v>
      </c>
      <c r="Q29" s="2">
        <v>42679</v>
      </c>
      <c r="R29" s="2">
        <v>168860</v>
      </c>
      <c r="S29" s="2">
        <v>13824</v>
      </c>
      <c r="T29" s="2">
        <v>4383</v>
      </c>
      <c r="U29" s="2">
        <v>0</v>
      </c>
      <c r="V29" s="2">
        <v>13044</v>
      </c>
      <c r="W29" s="2">
        <v>0</v>
      </c>
      <c r="X29" s="2">
        <v>10361</v>
      </c>
      <c r="Y29" s="2">
        <v>3636</v>
      </c>
      <c r="Z29" s="2">
        <v>0</v>
      </c>
      <c r="AA29" s="1">
        <f t="shared" si="14"/>
        <v>60139</v>
      </c>
      <c r="AB29" s="13">
        <f t="shared" si="14"/>
        <v>196648</v>
      </c>
      <c r="AC29" s="14">
        <f>AA29+AB29</f>
        <v>256787</v>
      </c>
      <c r="AE29" s="3" t="s">
        <v>14</v>
      </c>
      <c r="AF29" s="2">
        <f t="shared" si="15"/>
        <v>4338.4226903160779</v>
      </c>
      <c r="AG29" s="2">
        <f t="shared" si="15"/>
        <v>6842.6171739902938</v>
      </c>
      <c r="AH29" s="2">
        <f t="shared" si="15"/>
        <v>4748.5834056712965</v>
      </c>
      <c r="AI29" s="2">
        <f t="shared" si="15"/>
        <v>7414.5653661875431</v>
      </c>
      <c r="AJ29" s="2" t="str">
        <f t="shared" si="15"/>
        <v>N.A.</v>
      </c>
      <c r="AK29" s="2">
        <f t="shared" si="15"/>
        <v>9199.6182152713936</v>
      </c>
      <c r="AL29" s="2" t="str">
        <f t="shared" si="15"/>
        <v>N.A.</v>
      </c>
      <c r="AM29" s="2">
        <f t="shared" si="15"/>
        <v>5732.5362416755142</v>
      </c>
      <c r="AN29" s="2">
        <f t="shared" si="15"/>
        <v>0</v>
      </c>
      <c r="AO29" s="2" t="str">
        <f t="shared" si="15"/>
        <v>N.A.</v>
      </c>
      <c r="AP29" s="15">
        <f t="shared" si="15"/>
        <v>4170.404546134786</v>
      </c>
      <c r="AQ29" s="16">
        <f t="shared" si="15"/>
        <v>6953.2210040275058</v>
      </c>
      <c r="AR29" s="14">
        <f t="shared" si="15"/>
        <v>6301.4909750104207</v>
      </c>
    </row>
    <row r="30" spans="1:44" ht="15" customHeight="1" thickBot="1" x14ac:dyDescent="0.3">
      <c r="A30" s="3" t="s">
        <v>15</v>
      </c>
      <c r="B30" s="2">
        <v>18447024</v>
      </c>
      <c r="C30" s="2">
        <v>3784278.0000000005</v>
      </c>
      <c r="D30" s="2">
        <v>3544830</v>
      </c>
      <c r="E30" s="2">
        <v>1697639.9999999998</v>
      </c>
      <c r="F30" s="2"/>
      <c r="G30" s="2">
        <v>11542496.000000002</v>
      </c>
      <c r="H30" s="2">
        <v>4731386.9999999963</v>
      </c>
      <c r="I30" s="2"/>
      <c r="J30" s="2">
        <v>0</v>
      </c>
      <c r="K30" s="2"/>
      <c r="L30" s="1">
        <f t="shared" si="13"/>
        <v>26723240.999999996</v>
      </c>
      <c r="M30" s="13">
        <f t="shared" si="13"/>
        <v>17024414</v>
      </c>
      <c r="N30" s="14">
        <f>L30+M30</f>
        <v>43747655</v>
      </c>
      <c r="P30" s="3" t="s">
        <v>15</v>
      </c>
      <c r="Q30" s="2">
        <v>7450</v>
      </c>
      <c r="R30" s="2">
        <v>1320</v>
      </c>
      <c r="S30" s="2">
        <v>1073</v>
      </c>
      <c r="T30" s="2">
        <v>668</v>
      </c>
      <c r="U30" s="2">
        <v>0</v>
      </c>
      <c r="V30" s="2">
        <v>3740</v>
      </c>
      <c r="W30" s="2">
        <v>14198</v>
      </c>
      <c r="X30" s="2">
        <v>0</v>
      </c>
      <c r="Y30" s="2">
        <v>4784</v>
      </c>
      <c r="Z30" s="2">
        <v>0</v>
      </c>
      <c r="AA30" s="1">
        <f t="shared" si="14"/>
        <v>27505</v>
      </c>
      <c r="AB30" s="13">
        <f t="shared" si="14"/>
        <v>5728</v>
      </c>
      <c r="AC30" s="18">
        <f>AA30+AB30</f>
        <v>33233</v>
      </c>
      <c r="AE30" s="3" t="s">
        <v>15</v>
      </c>
      <c r="AF30" s="2">
        <f t="shared" si="15"/>
        <v>2476.1106040268455</v>
      </c>
      <c r="AG30" s="2">
        <f t="shared" si="15"/>
        <v>2866.8772727272731</v>
      </c>
      <c r="AH30" s="2">
        <f t="shared" si="15"/>
        <v>3303.6626281453869</v>
      </c>
      <c r="AI30" s="2">
        <f t="shared" si="15"/>
        <v>2541.3772455089816</v>
      </c>
      <c r="AJ30" s="2" t="str">
        <f t="shared" si="15"/>
        <v>N.A.</v>
      </c>
      <c r="AK30" s="2">
        <f t="shared" si="15"/>
        <v>3086.2288770053483</v>
      </c>
      <c r="AL30" s="2">
        <f t="shared" si="15"/>
        <v>333.24320326806566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971.57756771496076</v>
      </c>
      <c r="AQ30" s="16">
        <f t="shared" si="15"/>
        <v>2972.1393156424583</v>
      </c>
      <c r="AR30" s="14">
        <f t="shared" si="15"/>
        <v>1316.3919898895676</v>
      </c>
    </row>
    <row r="31" spans="1:44" ht="15" customHeight="1" thickBot="1" x14ac:dyDescent="0.3">
      <c r="A31" s="4" t="s">
        <v>16</v>
      </c>
      <c r="B31" s="2">
        <f t="shared" ref="B31:K31" si="16">SUM(B27:B30)</f>
        <v>313226427.99999988</v>
      </c>
      <c r="C31" s="2">
        <f t="shared" si="16"/>
        <v>1159686114.000001</v>
      </c>
      <c r="D31" s="2">
        <f t="shared" si="16"/>
        <v>160981184</v>
      </c>
      <c r="E31" s="2">
        <f t="shared" si="16"/>
        <v>34195680</v>
      </c>
      <c r="F31" s="2">
        <f t="shared" si="16"/>
        <v>104842708.00000003</v>
      </c>
      <c r="G31" s="2">
        <f t="shared" si="16"/>
        <v>131542316.00000006</v>
      </c>
      <c r="H31" s="2">
        <f t="shared" si="16"/>
        <v>175490670.99999994</v>
      </c>
      <c r="I31" s="2">
        <f t="shared" si="16"/>
        <v>59394808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754540990.99999976</v>
      </c>
      <c r="M31" s="13">
        <f t="shared" ref="M31" si="18">C31+E31+G31+I31+K31</f>
        <v>1384818918.000001</v>
      </c>
      <c r="N31" s="18">
        <f>L31+M31</f>
        <v>2139359909.0000007</v>
      </c>
      <c r="P31" s="4" t="s">
        <v>16</v>
      </c>
      <c r="Q31" s="2">
        <f t="shared" ref="Q31:Z31" si="19">SUM(Q27:Q30)</f>
        <v>77684</v>
      </c>
      <c r="R31" s="2">
        <f t="shared" si="19"/>
        <v>170384</v>
      </c>
      <c r="S31" s="2">
        <f t="shared" si="19"/>
        <v>34443</v>
      </c>
      <c r="T31" s="2">
        <f t="shared" si="19"/>
        <v>5051</v>
      </c>
      <c r="U31" s="2">
        <f t="shared" si="19"/>
        <v>15037</v>
      </c>
      <c r="V31" s="2">
        <f t="shared" si="19"/>
        <v>16784</v>
      </c>
      <c r="W31" s="2">
        <f t="shared" si="19"/>
        <v>54492</v>
      </c>
      <c r="X31" s="2">
        <f t="shared" si="19"/>
        <v>10361</v>
      </c>
      <c r="Y31" s="2">
        <f t="shared" si="19"/>
        <v>12113</v>
      </c>
      <c r="Z31" s="2">
        <f t="shared" si="19"/>
        <v>0</v>
      </c>
      <c r="AA31" s="1">
        <f t="shared" ref="AA31" si="20">Q31+S31+U31+W31+Y31</f>
        <v>193769</v>
      </c>
      <c r="AB31" s="13">
        <f t="shared" ref="AB31" si="21">R31+T31+V31+X31+Z31</f>
        <v>202580</v>
      </c>
      <c r="AC31" s="14">
        <f>AA31+AB31</f>
        <v>396349</v>
      </c>
      <c r="AE31" s="4" t="s">
        <v>16</v>
      </c>
      <c r="AF31" s="2">
        <f t="shared" ref="AF31:AO31" si="22">IFERROR(B31/Q31, "N.A.")</f>
        <v>4032.0584418927951</v>
      </c>
      <c r="AG31" s="2">
        <f t="shared" si="22"/>
        <v>6806.3087731242422</v>
      </c>
      <c r="AH31" s="2">
        <f t="shared" si="22"/>
        <v>4673.8432772987253</v>
      </c>
      <c r="AI31" s="2">
        <f t="shared" si="22"/>
        <v>6770.0811720451393</v>
      </c>
      <c r="AJ31" s="2">
        <f t="shared" si="22"/>
        <v>6972.3154884617961</v>
      </c>
      <c r="AK31" s="2">
        <f t="shared" si="22"/>
        <v>7837.3639180171631</v>
      </c>
      <c r="AL31" s="2">
        <f t="shared" si="22"/>
        <v>3220.4850436761349</v>
      </c>
      <c r="AM31" s="2">
        <f t="shared" si="22"/>
        <v>5732.5362416755142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3894.0232493329672</v>
      </c>
      <c r="AQ31" s="16">
        <f t="shared" ref="AQ31" si="24">IFERROR(M31/AB31, "N.A.")</f>
        <v>6835.9113337940616</v>
      </c>
      <c r="AR31" s="14">
        <f t="shared" ref="AR31" si="25">IFERROR(N31/AC31, "N.A.")</f>
        <v>5397.6669778402384</v>
      </c>
    </row>
    <row r="32" spans="1:44" ht="15" customHeight="1" thickBot="1" x14ac:dyDescent="0.3">
      <c r="A32" s="5" t="s">
        <v>0</v>
      </c>
      <c r="B32" s="48">
        <f>B31+C31</f>
        <v>1472912542.000001</v>
      </c>
      <c r="C32" s="49"/>
      <c r="D32" s="48">
        <f>D31+E31</f>
        <v>195176864</v>
      </c>
      <c r="E32" s="49"/>
      <c r="F32" s="48">
        <f>F31+G31</f>
        <v>236385024.00000009</v>
      </c>
      <c r="G32" s="49"/>
      <c r="H32" s="48">
        <f>H31+I31</f>
        <v>234885478.99999994</v>
      </c>
      <c r="I32" s="49"/>
      <c r="J32" s="48">
        <f>J31+K31</f>
        <v>0</v>
      </c>
      <c r="K32" s="49"/>
      <c r="L32" s="48">
        <f>L31+M31</f>
        <v>2139359909.0000007</v>
      </c>
      <c r="M32" s="50"/>
      <c r="N32" s="19">
        <f>B32+D32+F32+H32+J32</f>
        <v>2139359909.000001</v>
      </c>
      <c r="P32" s="5" t="s">
        <v>0</v>
      </c>
      <c r="Q32" s="48">
        <f>Q31+R31</f>
        <v>248068</v>
      </c>
      <c r="R32" s="49"/>
      <c r="S32" s="48">
        <f>S31+T31</f>
        <v>39494</v>
      </c>
      <c r="T32" s="49"/>
      <c r="U32" s="48">
        <f>U31+V31</f>
        <v>31821</v>
      </c>
      <c r="V32" s="49"/>
      <c r="W32" s="48">
        <f>W31+X31</f>
        <v>64853</v>
      </c>
      <c r="X32" s="49"/>
      <c r="Y32" s="48">
        <f>Y31+Z31</f>
        <v>12113</v>
      </c>
      <c r="Z32" s="49"/>
      <c r="AA32" s="48">
        <f>AA31+AB31</f>
        <v>396349</v>
      </c>
      <c r="AB32" s="49"/>
      <c r="AC32" s="20">
        <f>Q32+S32+U32+W32+Y32</f>
        <v>396349</v>
      </c>
      <c r="AE32" s="5" t="s">
        <v>0</v>
      </c>
      <c r="AF32" s="28">
        <f>IFERROR(B32/Q32,"N.A.")</f>
        <v>5937.5354418949682</v>
      </c>
      <c r="AG32" s="29"/>
      <c r="AH32" s="28">
        <f>IFERROR(D32/S32,"N.A.")</f>
        <v>4941.937104370284</v>
      </c>
      <c r="AI32" s="29"/>
      <c r="AJ32" s="28">
        <f>IFERROR(F32/U32,"N.A.")</f>
        <v>7428.585650985201</v>
      </c>
      <c r="AK32" s="29"/>
      <c r="AL32" s="28">
        <f>IFERROR(H32/W32,"N.A.")</f>
        <v>3621.8136246588429</v>
      </c>
      <c r="AM32" s="29"/>
      <c r="AN32" s="28">
        <f>IFERROR(J32/Y32,"N.A.")</f>
        <v>0</v>
      </c>
      <c r="AO32" s="29"/>
      <c r="AP32" s="28">
        <f>IFERROR(L32/AA32,"N.A.")</f>
        <v>5397.6669778402384</v>
      </c>
      <c r="AQ32" s="29"/>
      <c r="AR32" s="17">
        <f>IFERROR(N32/AC32, "N.A.")</f>
        <v>5397.6669778402393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20335118.000000004</v>
      </c>
      <c r="C39" s="2"/>
      <c r="D39" s="2">
        <v>4978866</v>
      </c>
      <c r="E39" s="2"/>
      <c r="F39" s="2">
        <v>16106089.999999998</v>
      </c>
      <c r="G39" s="2"/>
      <c r="H39" s="2">
        <v>77519342.999999985</v>
      </c>
      <c r="I39" s="2"/>
      <c r="J39" s="2">
        <v>0</v>
      </c>
      <c r="K39" s="2"/>
      <c r="L39" s="1">
        <f t="shared" ref="L39:M42" si="26">B39+D39+F39+H39+J39</f>
        <v>118939416.99999999</v>
      </c>
      <c r="M39" s="13">
        <f t="shared" si="26"/>
        <v>0</v>
      </c>
      <c r="N39" s="14">
        <f>L39+M39</f>
        <v>118939416.99999999</v>
      </c>
      <c r="P39" s="3" t="s">
        <v>12</v>
      </c>
      <c r="Q39" s="2">
        <v>7098</v>
      </c>
      <c r="R39" s="2">
        <v>0</v>
      </c>
      <c r="S39" s="2">
        <v>1237</v>
      </c>
      <c r="T39" s="2">
        <v>0</v>
      </c>
      <c r="U39" s="2">
        <v>2781</v>
      </c>
      <c r="V39" s="2">
        <v>0</v>
      </c>
      <c r="W39" s="2">
        <v>44312</v>
      </c>
      <c r="X39" s="2">
        <v>0</v>
      </c>
      <c r="Y39" s="2">
        <v>8831</v>
      </c>
      <c r="Z39" s="2">
        <v>0</v>
      </c>
      <c r="AA39" s="1">
        <f t="shared" ref="AA39:AB42" si="27">Q39+S39+U39+W39+Y39</f>
        <v>64259</v>
      </c>
      <c r="AB39" s="13">
        <f t="shared" si="27"/>
        <v>0</v>
      </c>
      <c r="AC39" s="14">
        <f>AA39+AB39</f>
        <v>64259</v>
      </c>
      <c r="AE39" s="3" t="s">
        <v>12</v>
      </c>
      <c r="AF39" s="2">
        <f t="shared" ref="AF39:AR42" si="28">IFERROR(B39/Q39, "N.A.")</f>
        <v>2864.9081431389127</v>
      </c>
      <c r="AG39" s="2" t="str">
        <f t="shared" si="28"/>
        <v>N.A.</v>
      </c>
      <c r="AH39" s="2">
        <f t="shared" si="28"/>
        <v>4024.9523039611963</v>
      </c>
      <c r="AI39" s="2" t="str">
        <f t="shared" si="28"/>
        <v>N.A.</v>
      </c>
      <c r="AJ39" s="2">
        <f t="shared" si="28"/>
        <v>5791.4742898238037</v>
      </c>
      <c r="AK39" s="2" t="str">
        <f t="shared" si="28"/>
        <v>N.A.</v>
      </c>
      <c r="AL39" s="2">
        <f t="shared" si="28"/>
        <v>1749.3984248059214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1850.9378764064174</v>
      </c>
      <c r="AQ39" s="16" t="str">
        <f t="shared" si="28"/>
        <v>N.A.</v>
      </c>
      <c r="AR39" s="14">
        <f t="shared" si="28"/>
        <v>1850.9378764064174</v>
      </c>
    </row>
    <row r="40" spans="1:44" ht="15" customHeight="1" thickBot="1" x14ac:dyDescent="0.3">
      <c r="A40" s="3" t="s">
        <v>13</v>
      </c>
      <c r="B40" s="2">
        <v>60944669.000000037</v>
      </c>
      <c r="C40" s="2">
        <v>4496120.0000000009</v>
      </c>
      <c r="D40" s="2">
        <v>150500</v>
      </c>
      <c r="E40" s="2"/>
      <c r="F40" s="2"/>
      <c r="G40" s="2"/>
      <c r="H40" s="2"/>
      <c r="I40" s="2"/>
      <c r="J40" s="2"/>
      <c r="K40" s="2"/>
      <c r="L40" s="1">
        <f t="shared" si="26"/>
        <v>61095169.000000037</v>
      </c>
      <c r="M40" s="13">
        <f t="shared" si="26"/>
        <v>4496120.0000000009</v>
      </c>
      <c r="N40" s="14">
        <f>L40+M40</f>
        <v>65591289.000000037</v>
      </c>
      <c r="P40" s="3" t="s">
        <v>13</v>
      </c>
      <c r="Q40" s="2">
        <v>23225</v>
      </c>
      <c r="R40" s="2">
        <v>1165</v>
      </c>
      <c r="S40" s="2">
        <v>175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23400</v>
      </c>
      <c r="AB40" s="13">
        <f t="shared" si="27"/>
        <v>1165</v>
      </c>
      <c r="AC40" s="14">
        <f>AA40+AB40</f>
        <v>24565</v>
      </c>
      <c r="AE40" s="3" t="s">
        <v>13</v>
      </c>
      <c r="AF40" s="2">
        <f t="shared" si="28"/>
        <v>2624.097696447795</v>
      </c>
      <c r="AG40" s="2">
        <f t="shared" si="28"/>
        <v>3859.3304721030049</v>
      </c>
      <c r="AH40" s="2">
        <f t="shared" si="28"/>
        <v>860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2610.9046581196599</v>
      </c>
      <c r="AQ40" s="16">
        <f t="shared" si="28"/>
        <v>3859.3304721030049</v>
      </c>
      <c r="AR40" s="14">
        <f t="shared" si="28"/>
        <v>2670.1115001017724</v>
      </c>
    </row>
    <row r="41" spans="1:44" ht="15" customHeight="1" thickBot="1" x14ac:dyDescent="0.3">
      <c r="A41" s="3" t="s">
        <v>14</v>
      </c>
      <c r="B41" s="2">
        <v>111985955.99999999</v>
      </c>
      <c r="C41" s="2">
        <v>672771274.0000006</v>
      </c>
      <c r="D41" s="2">
        <v>29074010.999999996</v>
      </c>
      <c r="E41" s="2">
        <v>11501999.999999998</v>
      </c>
      <c r="F41" s="2"/>
      <c r="G41" s="2">
        <v>39826742</v>
      </c>
      <c r="H41" s="2"/>
      <c r="I41" s="2">
        <v>27765925</v>
      </c>
      <c r="J41" s="2">
        <v>0</v>
      </c>
      <c r="K41" s="2"/>
      <c r="L41" s="1">
        <f t="shared" si="26"/>
        <v>141059966.99999997</v>
      </c>
      <c r="M41" s="13">
        <f t="shared" si="26"/>
        <v>751865941.0000006</v>
      </c>
      <c r="N41" s="14">
        <f>L41+M41</f>
        <v>892925908.0000006</v>
      </c>
      <c r="P41" s="3" t="s">
        <v>14</v>
      </c>
      <c r="Q41" s="2">
        <v>30105</v>
      </c>
      <c r="R41" s="2">
        <v>100456</v>
      </c>
      <c r="S41" s="2">
        <v>5589</v>
      </c>
      <c r="T41" s="2">
        <v>1024</v>
      </c>
      <c r="U41" s="2">
        <v>0</v>
      </c>
      <c r="V41" s="2">
        <v>5089</v>
      </c>
      <c r="W41" s="2">
        <v>0</v>
      </c>
      <c r="X41" s="2">
        <v>5144</v>
      </c>
      <c r="Y41" s="2">
        <v>8263</v>
      </c>
      <c r="Z41" s="2">
        <v>0</v>
      </c>
      <c r="AA41" s="1">
        <f t="shared" si="27"/>
        <v>43957</v>
      </c>
      <c r="AB41" s="13">
        <f t="shared" si="27"/>
        <v>111713</v>
      </c>
      <c r="AC41" s="14">
        <f>AA41+AB41</f>
        <v>155670</v>
      </c>
      <c r="AE41" s="3" t="s">
        <v>14</v>
      </c>
      <c r="AF41" s="2">
        <f t="shared" si="28"/>
        <v>3719.8457399103136</v>
      </c>
      <c r="AG41" s="2">
        <f t="shared" si="28"/>
        <v>6697.1736282551628</v>
      </c>
      <c r="AH41" s="2">
        <f t="shared" si="28"/>
        <v>5202.005904455179</v>
      </c>
      <c r="AI41" s="2">
        <f t="shared" si="28"/>
        <v>11232.421874999998</v>
      </c>
      <c r="AJ41" s="2" t="str">
        <f t="shared" si="28"/>
        <v>N.A.</v>
      </c>
      <c r="AK41" s="2">
        <f t="shared" si="28"/>
        <v>7826.0448025152291</v>
      </c>
      <c r="AL41" s="2" t="str">
        <f t="shared" si="28"/>
        <v>N.A.</v>
      </c>
      <c r="AM41" s="2">
        <f t="shared" si="28"/>
        <v>5397.7303654743391</v>
      </c>
      <c r="AN41" s="2">
        <f t="shared" si="28"/>
        <v>0</v>
      </c>
      <c r="AO41" s="2" t="str">
        <f t="shared" si="28"/>
        <v>N.A.</v>
      </c>
      <c r="AP41" s="15">
        <f t="shared" si="28"/>
        <v>3209.0444525331568</v>
      </c>
      <c r="AQ41" s="16">
        <f t="shared" si="28"/>
        <v>6730.3352429887354</v>
      </c>
      <c r="AR41" s="14">
        <f t="shared" si="28"/>
        <v>5736.0179096807387</v>
      </c>
    </row>
    <row r="42" spans="1:44" ht="15" customHeight="1" thickBot="1" x14ac:dyDescent="0.3">
      <c r="A42" s="3" t="s">
        <v>15</v>
      </c>
      <c r="B42" s="2"/>
      <c r="C42" s="2">
        <v>903817</v>
      </c>
      <c r="D42" s="2"/>
      <c r="E42" s="2"/>
      <c r="F42" s="2"/>
      <c r="G42" s="2"/>
      <c r="H42" s="2">
        <v>514040.00000000006</v>
      </c>
      <c r="I42" s="2"/>
      <c r="J42" s="2">
        <v>0</v>
      </c>
      <c r="K42" s="2"/>
      <c r="L42" s="1">
        <f t="shared" si="26"/>
        <v>514040.00000000006</v>
      </c>
      <c r="M42" s="13">
        <f t="shared" si="26"/>
        <v>903817</v>
      </c>
      <c r="N42" s="14">
        <f>L42+M42</f>
        <v>1417857</v>
      </c>
      <c r="P42" s="3" t="s">
        <v>15</v>
      </c>
      <c r="Q42" s="2">
        <v>0</v>
      </c>
      <c r="R42" s="2">
        <v>283</v>
      </c>
      <c r="S42" s="2">
        <v>0</v>
      </c>
      <c r="T42" s="2">
        <v>0</v>
      </c>
      <c r="U42" s="2">
        <v>0</v>
      </c>
      <c r="V42" s="2">
        <v>0</v>
      </c>
      <c r="W42" s="2">
        <v>517</v>
      </c>
      <c r="X42" s="2">
        <v>0</v>
      </c>
      <c r="Y42" s="2">
        <v>2064</v>
      </c>
      <c r="Z42" s="2">
        <v>0</v>
      </c>
      <c r="AA42" s="1">
        <f t="shared" si="27"/>
        <v>2581</v>
      </c>
      <c r="AB42" s="13">
        <f t="shared" si="27"/>
        <v>283</v>
      </c>
      <c r="AC42" s="14">
        <f>AA42+AB42</f>
        <v>2864</v>
      </c>
      <c r="AE42" s="3" t="s">
        <v>15</v>
      </c>
      <c r="AF42" s="2" t="str">
        <f t="shared" si="28"/>
        <v>N.A.</v>
      </c>
      <c r="AG42" s="2">
        <f t="shared" si="28"/>
        <v>3193.6996466431096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994.27466150870418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199.16311507167768</v>
      </c>
      <c r="AQ42" s="16">
        <f t="shared" si="28"/>
        <v>3193.6996466431096</v>
      </c>
      <c r="AR42" s="14">
        <f t="shared" si="28"/>
        <v>495.06180167597768</v>
      </c>
    </row>
    <row r="43" spans="1:44" ht="15" customHeight="1" thickBot="1" x14ac:dyDescent="0.3">
      <c r="A43" s="4" t="s">
        <v>16</v>
      </c>
      <c r="B43" s="2">
        <f t="shared" ref="B43:K43" si="29">SUM(B39:B42)</f>
        <v>193265743.00000003</v>
      </c>
      <c r="C43" s="2">
        <f t="shared" si="29"/>
        <v>678171211.0000006</v>
      </c>
      <c r="D43" s="2">
        <f t="shared" si="29"/>
        <v>34203377</v>
      </c>
      <c r="E43" s="2">
        <f t="shared" si="29"/>
        <v>11501999.999999998</v>
      </c>
      <c r="F43" s="2">
        <f t="shared" si="29"/>
        <v>16106089.999999998</v>
      </c>
      <c r="G43" s="2">
        <f t="shared" si="29"/>
        <v>39826742</v>
      </c>
      <c r="H43" s="2">
        <f t="shared" si="29"/>
        <v>78033382.999999985</v>
      </c>
      <c r="I43" s="2">
        <f t="shared" si="29"/>
        <v>27765925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321608593</v>
      </c>
      <c r="M43" s="13">
        <f t="shared" ref="M43" si="31">C43+E43+G43+I43+K43</f>
        <v>757265878.0000006</v>
      </c>
      <c r="N43" s="18">
        <f>L43+M43</f>
        <v>1078874471.0000005</v>
      </c>
      <c r="P43" s="4" t="s">
        <v>16</v>
      </c>
      <c r="Q43" s="2">
        <f t="shared" ref="Q43:Z43" si="32">SUM(Q39:Q42)</f>
        <v>60428</v>
      </c>
      <c r="R43" s="2">
        <f t="shared" si="32"/>
        <v>101904</v>
      </c>
      <c r="S43" s="2">
        <f t="shared" si="32"/>
        <v>7001</v>
      </c>
      <c r="T43" s="2">
        <f t="shared" si="32"/>
        <v>1024</v>
      </c>
      <c r="U43" s="2">
        <f t="shared" si="32"/>
        <v>2781</v>
      </c>
      <c r="V43" s="2">
        <f t="shared" si="32"/>
        <v>5089</v>
      </c>
      <c r="W43" s="2">
        <f t="shared" si="32"/>
        <v>44829</v>
      </c>
      <c r="X43" s="2">
        <f t="shared" si="32"/>
        <v>5144</v>
      </c>
      <c r="Y43" s="2">
        <f t="shared" si="32"/>
        <v>19158</v>
      </c>
      <c r="Z43" s="2">
        <f t="shared" si="32"/>
        <v>0</v>
      </c>
      <c r="AA43" s="1">
        <f t="shared" ref="AA43" si="33">Q43+S43+U43+W43+Y43</f>
        <v>134197</v>
      </c>
      <c r="AB43" s="13">
        <f t="shared" ref="AB43" si="34">R43+T43+V43+X43+Z43</f>
        <v>113161</v>
      </c>
      <c r="AC43" s="18">
        <f>AA43+AB43</f>
        <v>247358</v>
      </c>
      <c r="AE43" s="4" t="s">
        <v>16</v>
      </c>
      <c r="AF43" s="2">
        <f t="shared" ref="AF43:AO43" si="35">IFERROR(B43/Q43, "N.A.")</f>
        <v>3198.2813099887476</v>
      </c>
      <c r="AG43" s="2">
        <f t="shared" si="35"/>
        <v>6655.0008929973365</v>
      </c>
      <c r="AH43" s="2">
        <f t="shared" si="35"/>
        <v>4885.4987858877303</v>
      </c>
      <c r="AI43" s="2">
        <f t="shared" si="35"/>
        <v>11232.421874999998</v>
      </c>
      <c r="AJ43" s="2">
        <f t="shared" si="35"/>
        <v>5791.4742898238037</v>
      </c>
      <c r="AK43" s="2">
        <f t="shared" si="35"/>
        <v>7826.0448025152291</v>
      </c>
      <c r="AL43" s="2">
        <f t="shared" si="35"/>
        <v>1740.6897990140308</v>
      </c>
      <c r="AM43" s="2">
        <f t="shared" si="35"/>
        <v>5397.7303654743391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2396.5408541174543</v>
      </c>
      <c r="AQ43" s="16">
        <f t="shared" ref="AQ43" si="37">IFERROR(M43/AB43, "N.A.")</f>
        <v>6691.9334222921379</v>
      </c>
      <c r="AR43" s="14">
        <f t="shared" ref="AR43" si="38">IFERROR(N43/AC43, "N.A.")</f>
        <v>4361.5911795858656</v>
      </c>
    </row>
    <row r="44" spans="1:44" ht="15" customHeight="1" thickBot="1" x14ac:dyDescent="0.3">
      <c r="A44" s="5" t="s">
        <v>0</v>
      </c>
      <c r="B44" s="48">
        <f>B43+C43</f>
        <v>871436954.0000006</v>
      </c>
      <c r="C44" s="49"/>
      <c r="D44" s="48">
        <f>D43+E43</f>
        <v>45705377</v>
      </c>
      <c r="E44" s="49"/>
      <c r="F44" s="48">
        <f>F43+G43</f>
        <v>55932832</v>
      </c>
      <c r="G44" s="49"/>
      <c r="H44" s="48">
        <f>H43+I43</f>
        <v>105799307.99999999</v>
      </c>
      <c r="I44" s="49"/>
      <c r="J44" s="48">
        <f>J43+K43</f>
        <v>0</v>
      </c>
      <c r="K44" s="49"/>
      <c r="L44" s="48">
        <f>L43+M43</f>
        <v>1078874471.0000005</v>
      </c>
      <c r="M44" s="50"/>
      <c r="N44" s="19">
        <f>B44+D44+F44+H44+J44</f>
        <v>1078874471.0000005</v>
      </c>
      <c r="P44" s="5" t="s">
        <v>0</v>
      </c>
      <c r="Q44" s="48">
        <f>Q43+R43</f>
        <v>162332</v>
      </c>
      <c r="R44" s="49"/>
      <c r="S44" s="48">
        <f>S43+T43</f>
        <v>8025</v>
      </c>
      <c r="T44" s="49"/>
      <c r="U44" s="48">
        <f>U43+V43</f>
        <v>7870</v>
      </c>
      <c r="V44" s="49"/>
      <c r="W44" s="48">
        <f>W43+X43</f>
        <v>49973</v>
      </c>
      <c r="X44" s="49"/>
      <c r="Y44" s="48">
        <f>Y43+Z43</f>
        <v>19158</v>
      </c>
      <c r="Z44" s="49"/>
      <c r="AA44" s="48">
        <f>AA43+AB43</f>
        <v>247358</v>
      </c>
      <c r="AB44" s="50"/>
      <c r="AC44" s="19">
        <f>Q44+S44+U44+W44+Y44</f>
        <v>247358</v>
      </c>
      <c r="AE44" s="5" t="s">
        <v>0</v>
      </c>
      <c r="AF44" s="28">
        <f>IFERROR(B44/Q44,"N.A.")</f>
        <v>5368.2388808121668</v>
      </c>
      <c r="AG44" s="29"/>
      <c r="AH44" s="28">
        <f>IFERROR(D44/S44,"N.A.")</f>
        <v>5695.3740809968849</v>
      </c>
      <c r="AI44" s="29"/>
      <c r="AJ44" s="28">
        <f>IFERROR(F44/U44,"N.A.")</f>
        <v>7107.0942820838627</v>
      </c>
      <c r="AK44" s="29"/>
      <c r="AL44" s="28">
        <f>IFERROR(H44/W44,"N.A.")</f>
        <v>2117.1294098813355</v>
      </c>
      <c r="AM44" s="29"/>
      <c r="AN44" s="28">
        <f>IFERROR(J44/Y44,"N.A.")</f>
        <v>0</v>
      </c>
      <c r="AO44" s="29"/>
      <c r="AP44" s="28">
        <f>IFERROR(L44/AA44,"N.A.")</f>
        <v>4361.5911795858656</v>
      </c>
      <c r="AQ44" s="29"/>
      <c r="AR44" s="17">
        <f>IFERROR(N44/AC44, "N.A.")</f>
        <v>4361.5911795858656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5049060.0000000009</v>
      </c>
      <c r="C15" s="2"/>
      <c r="D15" s="2">
        <v>1385460</v>
      </c>
      <c r="E15" s="2"/>
      <c r="F15" s="2">
        <v>5296740</v>
      </c>
      <c r="G15" s="2"/>
      <c r="H15" s="2">
        <v>9886675.0000000019</v>
      </c>
      <c r="I15" s="2"/>
      <c r="J15" s="2">
        <v>0</v>
      </c>
      <c r="K15" s="2"/>
      <c r="L15" s="1">
        <f t="shared" ref="L15:M18" si="0">B15+D15+F15+H15+J15</f>
        <v>21617935</v>
      </c>
      <c r="M15" s="13">
        <f t="shared" si="0"/>
        <v>0</v>
      </c>
      <c r="N15" s="14">
        <f>L15+M15</f>
        <v>21617935</v>
      </c>
      <c r="P15" s="3" t="s">
        <v>12</v>
      </c>
      <c r="Q15" s="2">
        <v>1257</v>
      </c>
      <c r="R15" s="2">
        <v>0</v>
      </c>
      <c r="S15" s="2">
        <v>346</v>
      </c>
      <c r="T15" s="2">
        <v>0</v>
      </c>
      <c r="U15" s="2">
        <v>1030</v>
      </c>
      <c r="V15" s="2">
        <v>0</v>
      </c>
      <c r="W15" s="2">
        <v>5290</v>
      </c>
      <c r="X15" s="2">
        <v>0</v>
      </c>
      <c r="Y15" s="2">
        <v>1812</v>
      </c>
      <c r="Z15" s="2">
        <v>0</v>
      </c>
      <c r="AA15" s="1">
        <f t="shared" ref="AA15:AB18" si="1">Q15+S15+U15+W15+Y15</f>
        <v>9735</v>
      </c>
      <c r="AB15" s="13">
        <f t="shared" si="1"/>
        <v>0</v>
      </c>
      <c r="AC15" s="14">
        <f>AA15+AB15</f>
        <v>9735</v>
      </c>
      <c r="AE15" s="3" t="s">
        <v>12</v>
      </c>
      <c r="AF15" s="2">
        <f t="shared" ref="AF15:AR18" si="2">IFERROR(B15/Q15, "N.A.")</f>
        <v>4016.7541766109794</v>
      </c>
      <c r="AG15" s="2" t="str">
        <f t="shared" si="2"/>
        <v>N.A.</v>
      </c>
      <c r="AH15" s="2">
        <f t="shared" si="2"/>
        <v>4004.2196531791906</v>
      </c>
      <c r="AI15" s="2" t="str">
        <f t="shared" si="2"/>
        <v>N.A.</v>
      </c>
      <c r="AJ15" s="2">
        <f t="shared" si="2"/>
        <v>5142.4660194174758</v>
      </c>
      <c r="AK15" s="2" t="str">
        <f t="shared" si="2"/>
        <v>N.A.</v>
      </c>
      <c r="AL15" s="2">
        <f t="shared" si="2"/>
        <v>1868.9366729678643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2220.6404725218285</v>
      </c>
      <c r="AQ15" s="16" t="str">
        <f t="shared" si="2"/>
        <v>N.A.</v>
      </c>
      <c r="AR15" s="14">
        <f t="shared" si="2"/>
        <v>2220.6404725218285</v>
      </c>
    </row>
    <row r="16" spans="1:44" ht="15" customHeight="1" thickBot="1" x14ac:dyDescent="0.3">
      <c r="A16" s="3" t="s">
        <v>13</v>
      </c>
      <c r="B16" s="2">
        <v>2815260</v>
      </c>
      <c r="C16" s="2">
        <v>294000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2815260</v>
      </c>
      <c r="M16" s="13">
        <f t="shared" si="0"/>
        <v>294000</v>
      </c>
      <c r="N16" s="14">
        <f>L16+M16</f>
        <v>3109260</v>
      </c>
      <c r="P16" s="3" t="s">
        <v>13</v>
      </c>
      <c r="Q16" s="2">
        <v>1508</v>
      </c>
      <c r="R16" s="2">
        <v>147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1508</v>
      </c>
      <c r="AB16" s="13">
        <f t="shared" si="1"/>
        <v>147</v>
      </c>
      <c r="AC16" s="14">
        <f>AA16+AB16</f>
        <v>1655</v>
      </c>
      <c r="AE16" s="3" t="s">
        <v>13</v>
      </c>
      <c r="AF16" s="2">
        <f t="shared" si="2"/>
        <v>1866.8832891246684</v>
      </c>
      <c r="AG16" s="2">
        <f t="shared" si="2"/>
        <v>2000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1866.8832891246684</v>
      </c>
      <c r="AQ16" s="16">
        <f t="shared" si="2"/>
        <v>2000</v>
      </c>
      <c r="AR16" s="14">
        <f t="shared" si="2"/>
        <v>1878.7069486404835</v>
      </c>
    </row>
    <row r="17" spans="1:44" ht="15" customHeight="1" thickBot="1" x14ac:dyDescent="0.3">
      <c r="A17" s="3" t="s">
        <v>14</v>
      </c>
      <c r="B17" s="2">
        <v>14017194.000000006</v>
      </c>
      <c r="C17" s="2">
        <v>81391412.00000003</v>
      </c>
      <c r="D17" s="2">
        <v>2844210</v>
      </c>
      <c r="E17" s="2"/>
      <c r="F17" s="2"/>
      <c r="G17" s="2">
        <v>4655100</v>
      </c>
      <c r="H17" s="2"/>
      <c r="I17" s="2">
        <v>4625980.0000000009</v>
      </c>
      <c r="J17" s="2">
        <v>0</v>
      </c>
      <c r="K17" s="2"/>
      <c r="L17" s="1">
        <f t="shared" si="0"/>
        <v>16861404.000000007</v>
      </c>
      <c r="M17" s="13">
        <f t="shared" si="0"/>
        <v>90672492.00000003</v>
      </c>
      <c r="N17" s="14">
        <f>L17+M17</f>
        <v>107533896.00000003</v>
      </c>
      <c r="P17" s="3" t="s">
        <v>14</v>
      </c>
      <c r="Q17" s="2">
        <v>5497</v>
      </c>
      <c r="R17" s="2">
        <v>11753</v>
      </c>
      <c r="S17" s="2">
        <v>763</v>
      </c>
      <c r="T17" s="2">
        <v>0</v>
      </c>
      <c r="U17" s="2">
        <v>0</v>
      </c>
      <c r="V17" s="2">
        <v>1029</v>
      </c>
      <c r="W17" s="2">
        <v>0</v>
      </c>
      <c r="X17" s="2">
        <v>1993</v>
      </c>
      <c r="Y17" s="2">
        <v>2099</v>
      </c>
      <c r="Z17" s="2">
        <v>0</v>
      </c>
      <c r="AA17" s="1">
        <f t="shared" si="1"/>
        <v>8359</v>
      </c>
      <c r="AB17" s="13">
        <f t="shared" si="1"/>
        <v>14775</v>
      </c>
      <c r="AC17" s="14">
        <f>AA17+AB17</f>
        <v>23134</v>
      </c>
      <c r="AE17" s="3" t="s">
        <v>14</v>
      </c>
      <c r="AF17" s="2">
        <f t="shared" si="2"/>
        <v>2549.9716208841196</v>
      </c>
      <c r="AG17" s="2">
        <f t="shared" si="2"/>
        <v>6925.1605547519812</v>
      </c>
      <c r="AH17" s="2">
        <f t="shared" si="2"/>
        <v>3727.667103538663</v>
      </c>
      <c r="AI17" s="2" t="str">
        <f t="shared" si="2"/>
        <v>N.A.</v>
      </c>
      <c r="AJ17" s="2" t="str">
        <f t="shared" si="2"/>
        <v>N.A.</v>
      </c>
      <c r="AK17" s="2">
        <f t="shared" si="2"/>
        <v>4523.9067055393589</v>
      </c>
      <c r="AL17" s="2" t="str">
        <f t="shared" si="2"/>
        <v>N.A.</v>
      </c>
      <c r="AM17" s="2">
        <f t="shared" si="2"/>
        <v>2321.1138986452588</v>
      </c>
      <c r="AN17" s="2">
        <f t="shared" si="2"/>
        <v>0</v>
      </c>
      <c r="AO17" s="2" t="str">
        <f t="shared" si="2"/>
        <v>N.A.</v>
      </c>
      <c r="AP17" s="15">
        <f t="shared" si="2"/>
        <v>2017.1556406268701</v>
      </c>
      <c r="AQ17" s="16">
        <f t="shared" si="2"/>
        <v>6136.8860913705603</v>
      </c>
      <c r="AR17" s="14">
        <f t="shared" si="2"/>
        <v>4648.3053514307958</v>
      </c>
    </row>
    <row r="18" spans="1:44" ht="15" customHeight="1" thickBot="1" x14ac:dyDescent="0.3">
      <c r="A18" s="3" t="s">
        <v>15</v>
      </c>
      <c r="B18" s="2">
        <v>1306400</v>
      </c>
      <c r="C18" s="2">
        <v>1784734.9999999998</v>
      </c>
      <c r="D18" s="2"/>
      <c r="E18" s="2"/>
      <c r="F18" s="2"/>
      <c r="G18" s="2">
        <v>170806</v>
      </c>
      <c r="H18" s="2">
        <v>1016555.0000000001</v>
      </c>
      <c r="I18" s="2"/>
      <c r="J18" s="2">
        <v>0</v>
      </c>
      <c r="K18" s="2"/>
      <c r="L18" s="1">
        <f t="shared" si="0"/>
        <v>2322955</v>
      </c>
      <c r="M18" s="13">
        <f t="shared" si="0"/>
        <v>1955540.9999999998</v>
      </c>
      <c r="N18" s="14">
        <f>L18+M18</f>
        <v>4278496</v>
      </c>
      <c r="P18" s="3" t="s">
        <v>15</v>
      </c>
      <c r="Q18" s="2">
        <v>802</v>
      </c>
      <c r="R18" s="2">
        <v>573</v>
      </c>
      <c r="S18" s="2">
        <v>0</v>
      </c>
      <c r="T18" s="2">
        <v>0</v>
      </c>
      <c r="U18" s="2">
        <v>0</v>
      </c>
      <c r="V18" s="2">
        <v>156</v>
      </c>
      <c r="W18" s="2">
        <v>5444</v>
      </c>
      <c r="X18" s="2">
        <v>0</v>
      </c>
      <c r="Y18" s="2">
        <v>1749</v>
      </c>
      <c r="Z18" s="2">
        <v>0</v>
      </c>
      <c r="AA18" s="1">
        <f t="shared" si="1"/>
        <v>7995</v>
      </c>
      <c r="AB18" s="13">
        <f t="shared" si="1"/>
        <v>729</v>
      </c>
      <c r="AC18" s="18">
        <f>AA18+AB18</f>
        <v>8724</v>
      </c>
      <c r="AE18" s="3" t="s">
        <v>15</v>
      </c>
      <c r="AF18" s="2">
        <f t="shared" si="2"/>
        <v>1628.927680798005</v>
      </c>
      <c r="AG18" s="2">
        <f t="shared" si="2"/>
        <v>3114.7207678883069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1094.9102564102564</v>
      </c>
      <c r="AL18" s="2">
        <f t="shared" si="2"/>
        <v>186.72942689199121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290.55096935584743</v>
      </c>
      <c r="AQ18" s="16">
        <f t="shared" si="2"/>
        <v>2682.4979423868308</v>
      </c>
      <c r="AR18" s="14">
        <f t="shared" si="2"/>
        <v>490.42824392480514</v>
      </c>
    </row>
    <row r="19" spans="1:44" ht="15" customHeight="1" thickBot="1" x14ac:dyDescent="0.3">
      <c r="A19" s="4" t="s">
        <v>16</v>
      </c>
      <c r="B19" s="2">
        <f t="shared" ref="B19:K19" si="3">SUM(B15:B18)</f>
        <v>23187914.000000007</v>
      </c>
      <c r="C19" s="2">
        <f t="shared" si="3"/>
        <v>83470147.00000003</v>
      </c>
      <c r="D19" s="2">
        <f t="shared" si="3"/>
        <v>4229670</v>
      </c>
      <c r="E19" s="2">
        <f t="shared" si="3"/>
        <v>0</v>
      </c>
      <c r="F19" s="2">
        <f t="shared" si="3"/>
        <v>5296740</v>
      </c>
      <c r="G19" s="2">
        <f t="shared" si="3"/>
        <v>4825906</v>
      </c>
      <c r="H19" s="2">
        <f t="shared" si="3"/>
        <v>10903230.000000002</v>
      </c>
      <c r="I19" s="2">
        <f t="shared" si="3"/>
        <v>4625980.0000000009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43617554.000000007</v>
      </c>
      <c r="M19" s="13">
        <f t="shared" ref="M19" si="5">C19+E19+G19+I19+K19</f>
        <v>92922033.00000003</v>
      </c>
      <c r="N19" s="18">
        <f>L19+M19</f>
        <v>136539587.00000003</v>
      </c>
      <c r="P19" s="4" t="s">
        <v>16</v>
      </c>
      <c r="Q19" s="2">
        <f t="shared" ref="Q19:Z19" si="6">SUM(Q15:Q18)</f>
        <v>9064</v>
      </c>
      <c r="R19" s="2">
        <f t="shared" si="6"/>
        <v>12473</v>
      </c>
      <c r="S19" s="2">
        <f t="shared" si="6"/>
        <v>1109</v>
      </c>
      <c r="T19" s="2">
        <f t="shared" si="6"/>
        <v>0</v>
      </c>
      <c r="U19" s="2">
        <f t="shared" si="6"/>
        <v>1030</v>
      </c>
      <c r="V19" s="2">
        <f t="shared" si="6"/>
        <v>1185</v>
      </c>
      <c r="W19" s="2">
        <f t="shared" si="6"/>
        <v>10734</v>
      </c>
      <c r="X19" s="2">
        <f t="shared" si="6"/>
        <v>1993</v>
      </c>
      <c r="Y19" s="2">
        <f t="shared" si="6"/>
        <v>5660</v>
      </c>
      <c r="Z19" s="2">
        <f t="shared" si="6"/>
        <v>0</v>
      </c>
      <c r="AA19" s="1">
        <f t="shared" ref="AA19" si="7">Q19+S19+U19+W19+Y19</f>
        <v>27597</v>
      </c>
      <c r="AB19" s="13">
        <f t="shared" ref="AB19" si="8">R19+T19+V19+X19+Z19</f>
        <v>15651</v>
      </c>
      <c r="AC19" s="14">
        <f>AA19+AB19</f>
        <v>43248</v>
      </c>
      <c r="AE19" s="4" t="s">
        <v>16</v>
      </c>
      <c r="AF19" s="2">
        <f t="shared" ref="AF19:AO19" si="9">IFERROR(B19/Q19, "N.A.")</f>
        <v>2558.2429390997358</v>
      </c>
      <c r="AG19" s="2">
        <f t="shared" si="9"/>
        <v>6692.0666239076427</v>
      </c>
      <c r="AH19" s="2">
        <f t="shared" si="9"/>
        <v>3813.9495040577099</v>
      </c>
      <c r="AI19" s="2" t="str">
        <f t="shared" si="9"/>
        <v>N.A.</v>
      </c>
      <c r="AJ19" s="2">
        <f t="shared" si="9"/>
        <v>5142.4660194174758</v>
      </c>
      <c r="AK19" s="2">
        <f t="shared" si="9"/>
        <v>4072.4945147679323</v>
      </c>
      <c r="AL19" s="2">
        <f t="shared" si="9"/>
        <v>1015.7657909446619</v>
      </c>
      <c r="AM19" s="2">
        <f t="shared" si="9"/>
        <v>2321.1138986452588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1580.5179548501651</v>
      </c>
      <c r="AQ19" s="16">
        <f t="shared" ref="AQ19" si="11">IFERROR(M19/AB19, "N.A.")</f>
        <v>5937.130726471154</v>
      </c>
      <c r="AR19" s="14">
        <f t="shared" ref="AR19" si="12">IFERROR(N19/AC19, "N.A.")</f>
        <v>3157.1306650018505</v>
      </c>
    </row>
    <row r="20" spans="1:44" ht="15" customHeight="1" thickBot="1" x14ac:dyDescent="0.3">
      <c r="A20" s="5" t="s">
        <v>0</v>
      </c>
      <c r="B20" s="48">
        <f>B19+C19</f>
        <v>106658061.00000003</v>
      </c>
      <c r="C20" s="49"/>
      <c r="D20" s="48">
        <f>D19+E19</f>
        <v>4229670</v>
      </c>
      <c r="E20" s="49"/>
      <c r="F20" s="48">
        <f>F19+G19</f>
        <v>10122646</v>
      </c>
      <c r="G20" s="49"/>
      <c r="H20" s="48">
        <f>H19+I19</f>
        <v>15529210.000000004</v>
      </c>
      <c r="I20" s="49"/>
      <c r="J20" s="48">
        <f>J19+K19</f>
        <v>0</v>
      </c>
      <c r="K20" s="49"/>
      <c r="L20" s="48">
        <f>L19+M19</f>
        <v>136539587.00000003</v>
      </c>
      <c r="M20" s="50"/>
      <c r="N20" s="19">
        <f>B20+D20+F20+H20+J20</f>
        <v>136539587.00000003</v>
      </c>
      <c r="P20" s="5" t="s">
        <v>0</v>
      </c>
      <c r="Q20" s="48">
        <f>Q19+R19</f>
        <v>21537</v>
      </c>
      <c r="R20" s="49"/>
      <c r="S20" s="48">
        <f>S19+T19</f>
        <v>1109</v>
      </c>
      <c r="T20" s="49"/>
      <c r="U20" s="48">
        <f>U19+V19</f>
        <v>2215</v>
      </c>
      <c r="V20" s="49"/>
      <c r="W20" s="48">
        <f>W19+X19</f>
        <v>12727</v>
      </c>
      <c r="X20" s="49"/>
      <c r="Y20" s="48">
        <f>Y19+Z19</f>
        <v>5660</v>
      </c>
      <c r="Z20" s="49"/>
      <c r="AA20" s="48">
        <f>AA19+AB19</f>
        <v>43248</v>
      </c>
      <c r="AB20" s="49"/>
      <c r="AC20" s="20">
        <f>Q20+S20+U20+W20+Y20</f>
        <v>43248</v>
      </c>
      <c r="AE20" s="5" t="s">
        <v>0</v>
      </c>
      <c r="AF20" s="28">
        <f>IFERROR(B20/Q20,"N.A.")</f>
        <v>4952.317453684359</v>
      </c>
      <c r="AG20" s="29"/>
      <c r="AH20" s="28">
        <f>IFERROR(D20/S20,"N.A.")</f>
        <v>3813.9495040577099</v>
      </c>
      <c r="AI20" s="29"/>
      <c r="AJ20" s="28">
        <f>IFERROR(F20/U20,"N.A.")</f>
        <v>4570.0433408577874</v>
      </c>
      <c r="AK20" s="29"/>
      <c r="AL20" s="28">
        <f>IFERROR(H20/W20,"N.A.")</f>
        <v>1220.178360964878</v>
      </c>
      <c r="AM20" s="29"/>
      <c r="AN20" s="28">
        <f>IFERROR(J20/Y20,"N.A.")</f>
        <v>0</v>
      </c>
      <c r="AO20" s="29"/>
      <c r="AP20" s="28">
        <f>IFERROR(L20/AA20,"N.A.")</f>
        <v>3157.1306650018505</v>
      </c>
      <c r="AQ20" s="29"/>
      <c r="AR20" s="17">
        <f>IFERROR(N20/AC20, "N.A.")</f>
        <v>3157.1306650018505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4755155.0000000009</v>
      </c>
      <c r="C27" s="2"/>
      <c r="D27" s="2">
        <v>1385460</v>
      </c>
      <c r="E27" s="2"/>
      <c r="F27" s="2">
        <v>5296740</v>
      </c>
      <c r="G27" s="2"/>
      <c r="H27" s="2">
        <v>5687171.0000000009</v>
      </c>
      <c r="I27" s="2"/>
      <c r="J27" s="2">
        <v>0</v>
      </c>
      <c r="K27" s="2"/>
      <c r="L27" s="1">
        <f t="shared" ref="L27:M30" si="13">B27+D27+F27+H27+J27</f>
        <v>17124526</v>
      </c>
      <c r="M27" s="13">
        <f t="shared" si="13"/>
        <v>0</v>
      </c>
      <c r="N27" s="14">
        <f>L27+M27</f>
        <v>17124526</v>
      </c>
      <c r="P27" s="3" t="s">
        <v>12</v>
      </c>
      <c r="Q27" s="2">
        <v>1102</v>
      </c>
      <c r="R27" s="2">
        <v>0</v>
      </c>
      <c r="S27" s="2">
        <v>346</v>
      </c>
      <c r="T27" s="2">
        <v>0</v>
      </c>
      <c r="U27" s="2">
        <v>1030</v>
      </c>
      <c r="V27" s="2">
        <v>0</v>
      </c>
      <c r="W27" s="2">
        <v>2050</v>
      </c>
      <c r="X27" s="2">
        <v>0</v>
      </c>
      <c r="Y27" s="2">
        <v>970</v>
      </c>
      <c r="Z27" s="2">
        <v>0</v>
      </c>
      <c r="AA27" s="1">
        <f t="shared" ref="AA27:AB30" si="14">Q27+S27+U27+W27+Y27</f>
        <v>5498</v>
      </c>
      <c r="AB27" s="13">
        <f t="shared" si="14"/>
        <v>0</v>
      </c>
      <c r="AC27" s="14">
        <f>AA27+AB27</f>
        <v>5498</v>
      </c>
      <c r="AE27" s="3" t="s">
        <v>12</v>
      </c>
      <c r="AF27" s="2">
        <f t="shared" ref="AF27:AR30" si="15">IFERROR(B27/Q27, "N.A.")</f>
        <v>4315.0226860254088</v>
      </c>
      <c r="AG27" s="2" t="str">
        <f t="shared" si="15"/>
        <v>N.A.</v>
      </c>
      <c r="AH27" s="2">
        <f t="shared" si="15"/>
        <v>4004.2196531791906</v>
      </c>
      <c r="AI27" s="2" t="str">
        <f t="shared" si="15"/>
        <v>N.A.</v>
      </c>
      <c r="AJ27" s="2">
        <f t="shared" si="15"/>
        <v>5142.4660194174758</v>
      </c>
      <c r="AK27" s="2" t="str">
        <f t="shared" si="15"/>
        <v>N.A.</v>
      </c>
      <c r="AL27" s="2">
        <f t="shared" si="15"/>
        <v>2774.2297560975612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3114.6827937431794</v>
      </c>
      <c r="AQ27" s="16" t="str">
        <f t="shared" si="15"/>
        <v>N.A.</v>
      </c>
      <c r="AR27" s="14">
        <f t="shared" si="15"/>
        <v>3114.6827937431794</v>
      </c>
    </row>
    <row r="28" spans="1:44" ht="15" customHeight="1" thickBot="1" x14ac:dyDescent="0.3">
      <c r="A28" s="3" t="s">
        <v>13</v>
      </c>
      <c r="B28" s="2">
        <v>171570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171570</v>
      </c>
      <c r="M28" s="13">
        <f t="shared" si="13"/>
        <v>0</v>
      </c>
      <c r="N28" s="14">
        <f>L28+M28</f>
        <v>171570</v>
      </c>
      <c r="P28" s="3" t="s">
        <v>13</v>
      </c>
      <c r="Q28" s="2">
        <v>133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133</v>
      </c>
      <c r="AB28" s="13">
        <f t="shared" si="14"/>
        <v>0</v>
      </c>
      <c r="AC28" s="14">
        <f>AA28+AB28</f>
        <v>133</v>
      </c>
      <c r="AE28" s="3" t="s">
        <v>13</v>
      </c>
      <c r="AF28" s="2">
        <f t="shared" si="15"/>
        <v>1290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1290</v>
      </c>
      <c r="AQ28" s="16" t="str">
        <f t="shared" si="15"/>
        <v>N.A.</v>
      </c>
      <c r="AR28" s="14">
        <f t="shared" si="15"/>
        <v>1290</v>
      </c>
    </row>
    <row r="29" spans="1:44" ht="15" customHeight="1" thickBot="1" x14ac:dyDescent="0.3">
      <c r="A29" s="3" t="s">
        <v>14</v>
      </c>
      <c r="B29" s="2">
        <v>8865289</v>
      </c>
      <c r="C29" s="2">
        <v>46447117</v>
      </c>
      <c r="D29" s="2">
        <v>2477610.0000000005</v>
      </c>
      <c r="E29" s="2"/>
      <c r="F29" s="2"/>
      <c r="G29" s="2">
        <v>4023000</v>
      </c>
      <c r="H29" s="2"/>
      <c r="I29" s="2">
        <v>2972050</v>
      </c>
      <c r="J29" s="2">
        <v>0</v>
      </c>
      <c r="K29" s="2"/>
      <c r="L29" s="1">
        <f t="shared" si="13"/>
        <v>11342899</v>
      </c>
      <c r="M29" s="13">
        <f t="shared" si="13"/>
        <v>53442167</v>
      </c>
      <c r="N29" s="14">
        <f>L29+M29</f>
        <v>64785066</v>
      </c>
      <c r="P29" s="3" t="s">
        <v>14</v>
      </c>
      <c r="Q29" s="2">
        <v>3297</v>
      </c>
      <c r="R29" s="2">
        <v>7331</v>
      </c>
      <c r="S29" s="2">
        <v>607</v>
      </c>
      <c r="T29" s="2">
        <v>0</v>
      </c>
      <c r="U29" s="2">
        <v>0</v>
      </c>
      <c r="V29" s="2">
        <v>616</v>
      </c>
      <c r="W29" s="2">
        <v>0</v>
      </c>
      <c r="X29" s="2">
        <v>1217</v>
      </c>
      <c r="Y29" s="2">
        <v>207</v>
      </c>
      <c r="Z29" s="2">
        <v>0</v>
      </c>
      <c r="AA29" s="1">
        <f t="shared" si="14"/>
        <v>4111</v>
      </c>
      <c r="AB29" s="13">
        <f t="shared" si="14"/>
        <v>9164</v>
      </c>
      <c r="AC29" s="14">
        <f>AA29+AB29</f>
        <v>13275</v>
      </c>
      <c r="AE29" s="3" t="s">
        <v>14</v>
      </c>
      <c r="AF29" s="2">
        <f t="shared" si="15"/>
        <v>2688.895662723688</v>
      </c>
      <c r="AG29" s="2">
        <f t="shared" si="15"/>
        <v>6335.7136816259717</v>
      </c>
      <c r="AH29" s="2">
        <f t="shared" si="15"/>
        <v>4081.7298187808906</v>
      </c>
      <c r="AI29" s="2" t="str">
        <f t="shared" si="15"/>
        <v>N.A.</v>
      </c>
      <c r="AJ29" s="2" t="str">
        <f t="shared" si="15"/>
        <v>N.A.</v>
      </c>
      <c r="AK29" s="2">
        <f t="shared" si="15"/>
        <v>6530.8441558441555</v>
      </c>
      <c r="AL29" s="2" t="str">
        <f t="shared" si="15"/>
        <v>N.A.</v>
      </c>
      <c r="AM29" s="2">
        <f t="shared" si="15"/>
        <v>2442.111750205423</v>
      </c>
      <c r="AN29" s="2">
        <f t="shared" si="15"/>
        <v>0</v>
      </c>
      <c r="AO29" s="2" t="str">
        <f t="shared" si="15"/>
        <v>N.A.</v>
      </c>
      <c r="AP29" s="15">
        <f t="shared" si="15"/>
        <v>2759.1581123814158</v>
      </c>
      <c r="AQ29" s="16">
        <f t="shared" si="15"/>
        <v>5831.7510912265388</v>
      </c>
      <c r="AR29" s="14">
        <f t="shared" si="15"/>
        <v>4880.2309604519778</v>
      </c>
    </row>
    <row r="30" spans="1:44" ht="15" customHeight="1" thickBot="1" x14ac:dyDescent="0.3">
      <c r="A30" s="3" t="s">
        <v>15</v>
      </c>
      <c r="B30" s="2">
        <v>1306400</v>
      </c>
      <c r="C30" s="2">
        <v>880917.99999999988</v>
      </c>
      <c r="D30" s="2"/>
      <c r="E30" s="2"/>
      <c r="F30" s="2"/>
      <c r="G30" s="2">
        <v>170806</v>
      </c>
      <c r="H30" s="2">
        <v>775239.00000000035</v>
      </c>
      <c r="I30" s="2"/>
      <c r="J30" s="2">
        <v>0</v>
      </c>
      <c r="K30" s="2"/>
      <c r="L30" s="1">
        <f t="shared" si="13"/>
        <v>2081639.0000000005</v>
      </c>
      <c r="M30" s="13">
        <f t="shared" si="13"/>
        <v>1051724</v>
      </c>
      <c r="N30" s="14">
        <f>L30+M30</f>
        <v>3133363.0000000005</v>
      </c>
      <c r="P30" s="3" t="s">
        <v>15</v>
      </c>
      <c r="Q30" s="2">
        <v>802</v>
      </c>
      <c r="R30" s="2">
        <v>290</v>
      </c>
      <c r="S30" s="2">
        <v>0</v>
      </c>
      <c r="T30" s="2">
        <v>0</v>
      </c>
      <c r="U30" s="2">
        <v>0</v>
      </c>
      <c r="V30" s="2">
        <v>156</v>
      </c>
      <c r="W30" s="2">
        <v>5217</v>
      </c>
      <c r="X30" s="2">
        <v>0</v>
      </c>
      <c r="Y30" s="2">
        <v>1521</v>
      </c>
      <c r="Z30" s="2">
        <v>0</v>
      </c>
      <c r="AA30" s="1">
        <f t="shared" si="14"/>
        <v>7540</v>
      </c>
      <c r="AB30" s="13">
        <f t="shared" si="14"/>
        <v>446</v>
      </c>
      <c r="AC30" s="18">
        <f>AA30+AB30</f>
        <v>7986</v>
      </c>
      <c r="AE30" s="3" t="s">
        <v>15</v>
      </c>
      <c r="AF30" s="2">
        <f t="shared" si="15"/>
        <v>1628.927680798005</v>
      </c>
      <c r="AG30" s="2">
        <f t="shared" si="15"/>
        <v>3037.6482758620687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1094.9102564102564</v>
      </c>
      <c r="AL30" s="2">
        <f t="shared" si="15"/>
        <v>148.59861989649229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276.07944297082236</v>
      </c>
      <c r="AQ30" s="16">
        <f t="shared" si="15"/>
        <v>2358.1255605381166</v>
      </c>
      <c r="AR30" s="14">
        <f t="shared" si="15"/>
        <v>392.35699974956179</v>
      </c>
    </row>
    <row r="31" spans="1:44" ht="15" customHeight="1" thickBot="1" x14ac:dyDescent="0.3">
      <c r="A31" s="4" t="s">
        <v>16</v>
      </c>
      <c r="B31" s="2">
        <f t="shared" ref="B31:K31" si="16">SUM(B27:B30)</f>
        <v>15098414</v>
      </c>
      <c r="C31" s="2">
        <f t="shared" si="16"/>
        <v>47328035</v>
      </c>
      <c r="D31" s="2">
        <f t="shared" si="16"/>
        <v>3863070.0000000005</v>
      </c>
      <c r="E31" s="2">
        <f t="shared" si="16"/>
        <v>0</v>
      </c>
      <c r="F31" s="2">
        <f t="shared" si="16"/>
        <v>5296740</v>
      </c>
      <c r="G31" s="2">
        <f t="shared" si="16"/>
        <v>4193806</v>
      </c>
      <c r="H31" s="2">
        <f t="shared" si="16"/>
        <v>6462410.0000000009</v>
      </c>
      <c r="I31" s="2">
        <f t="shared" si="16"/>
        <v>2972050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30720634</v>
      </c>
      <c r="M31" s="13">
        <f t="shared" ref="M31" si="18">C31+E31+G31+I31+K31</f>
        <v>54493891</v>
      </c>
      <c r="N31" s="18">
        <f>L31+M31</f>
        <v>85214525</v>
      </c>
      <c r="P31" s="4" t="s">
        <v>16</v>
      </c>
      <c r="Q31" s="2">
        <f t="shared" ref="Q31:Z31" si="19">SUM(Q27:Q30)</f>
        <v>5334</v>
      </c>
      <c r="R31" s="2">
        <f t="shared" si="19"/>
        <v>7621</v>
      </c>
      <c r="S31" s="2">
        <f t="shared" si="19"/>
        <v>953</v>
      </c>
      <c r="T31" s="2">
        <f t="shared" si="19"/>
        <v>0</v>
      </c>
      <c r="U31" s="2">
        <f t="shared" si="19"/>
        <v>1030</v>
      </c>
      <c r="V31" s="2">
        <f t="shared" si="19"/>
        <v>772</v>
      </c>
      <c r="W31" s="2">
        <f t="shared" si="19"/>
        <v>7267</v>
      </c>
      <c r="X31" s="2">
        <f t="shared" si="19"/>
        <v>1217</v>
      </c>
      <c r="Y31" s="2">
        <f t="shared" si="19"/>
        <v>2698</v>
      </c>
      <c r="Z31" s="2">
        <f t="shared" si="19"/>
        <v>0</v>
      </c>
      <c r="AA31" s="1">
        <f t="shared" ref="AA31" si="20">Q31+S31+U31+W31+Y31</f>
        <v>17282</v>
      </c>
      <c r="AB31" s="13">
        <f t="shared" ref="AB31" si="21">R31+T31+V31+X31+Z31</f>
        <v>9610</v>
      </c>
      <c r="AC31" s="14">
        <f>AA31+AB31</f>
        <v>26892</v>
      </c>
      <c r="AE31" s="4" t="s">
        <v>16</v>
      </c>
      <c r="AF31" s="2">
        <f t="shared" ref="AF31:AO31" si="22">IFERROR(B31/Q31, "N.A.")</f>
        <v>2830.5988001499813</v>
      </c>
      <c r="AG31" s="2">
        <f t="shared" si="22"/>
        <v>6210.213226610681</v>
      </c>
      <c r="AH31" s="2">
        <f t="shared" si="22"/>
        <v>4053.5886673662126</v>
      </c>
      <c r="AI31" s="2" t="str">
        <f t="shared" si="22"/>
        <v>N.A.</v>
      </c>
      <c r="AJ31" s="2">
        <f t="shared" si="22"/>
        <v>5142.4660194174758</v>
      </c>
      <c r="AK31" s="2">
        <f t="shared" si="22"/>
        <v>5432.3911917098449</v>
      </c>
      <c r="AL31" s="2">
        <f t="shared" si="22"/>
        <v>889.28168432640723</v>
      </c>
      <c r="AM31" s="2">
        <f t="shared" si="22"/>
        <v>2442.111750205423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1777.6087258419163</v>
      </c>
      <c r="AQ31" s="16">
        <f t="shared" ref="AQ31" si="24">IFERROR(M31/AB31, "N.A.")</f>
        <v>5670.540166493236</v>
      </c>
      <c r="AR31" s="14">
        <f t="shared" ref="AR31" si="25">IFERROR(N31/AC31, "N.A.")</f>
        <v>3168.7685928900787</v>
      </c>
    </row>
    <row r="32" spans="1:44" ht="15" customHeight="1" thickBot="1" x14ac:dyDescent="0.3">
      <c r="A32" s="5" t="s">
        <v>0</v>
      </c>
      <c r="B32" s="48">
        <f>B31+C31</f>
        <v>62426449</v>
      </c>
      <c r="C32" s="49"/>
      <c r="D32" s="48">
        <f>D31+E31</f>
        <v>3863070.0000000005</v>
      </c>
      <c r="E32" s="49"/>
      <c r="F32" s="48">
        <f>F31+G31</f>
        <v>9490546</v>
      </c>
      <c r="G32" s="49"/>
      <c r="H32" s="48">
        <f>H31+I31</f>
        <v>9434460</v>
      </c>
      <c r="I32" s="49"/>
      <c r="J32" s="48">
        <f>J31+K31</f>
        <v>0</v>
      </c>
      <c r="K32" s="49"/>
      <c r="L32" s="48">
        <f>L31+M31</f>
        <v>85214525</v>
      </c>
      <c r="M32" s="50"/>
      <c r="N32" s="19">
        <f>B32+D32+F32+H32+J32</f>
        <v>85214525</v>
      </c>
      <c r="P32" s="5" t="s">
        <v>0</v>
      </c>
      <c r="Q32" s="48">
        <f>Q31+R31</f>
        <v>12955</v>
      </c>
      <c r="R32" s="49"/>
      <c r="S32" s="48">
        <f>S31+T31</f>
        <v>953</v>
      </c>
      <c r="T32" s="49"/>
      <c r="U32" s="48">
        <f>U31+V31</f>
        <v>1802</v>
      </c>
      <c r="V32" s="49"/>
      <c r="W32" s="48">
        <f>W31+X31</f>
        <v>8484</v>
      </c>
      <c r="X32" s="49"/>
      <c r="Y32" s="48">
        <f>Y31+Z31</f>
        <v>2698</v>
      </c>
      <c r="Z32" s="49"/>
      <c r="AA32" s="48">
        <f>AA31+AB31</f>
        <v>26892</v>
      </c>
      <c r="AB32" s="49"/>
      <c r="AC32" s="20">
        <f>Q32+S32+U32+W32+Y32</f>
        <v>26892</v>
      </c>
      <c r="AE32" s="5" t="s">
        <v>0</v>
      </c>
      <c r="AF32" s="28">
        <f>IFERROR(B32/Q32,"N.A.")</f>
        <v>4818.7147047472017</v>
      </c>
      <c r="AG32" s="29"/>
      <c r="AH32" s="28">
        <f>IFERROR(D32/S32,"N.A.")</f>
        <v>4053.5886673662126</v>
      </c>
      <c r="AI32" s="29"/>
      <c r="AJ32" s="28">
        <f>IFERROR(F32/U32,"N.A.")</f>
        <v>5266.6736958934516</v>
      </c>
      <c r="AK32" s="29"/>
      <c r="AL32" s="28">
        <f>IFERROR(H32/W32,"N.A.")</f>
        <v>1112.029702970297</v>
      </c>
      <c r="AM32" s="29"/>
      <c r="AN32" s="28">
        <f>IFERROR(J32/Y32,"N.A.")</f>
        <v>0</v>
      </c>
      <c r="AO32" s="29"/>
      <c r="AP32" s="28">
        <f>IFERROR(L32/AA32,"N.A.")</f>
        <v>3168.7685928900787</v>
      </c>
      <c r="AQ32" s="29"/>
      <c r="AR32" s="17">
        <f>IFERROR(N32/AC32, "N.A.")</f>
        <v>3168.7685928900787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293905</v>
      </c>
      <c r="C39" s="2"/>
      <c r="D39" s="2"/>
      <c r="E39" s="2"/>
      <c r="F39" s="2"/>
      <c r="G39" s="2"/>
      <c r="H39" s="2">
        <v>4199504</v>
      </c>
      <c r="I39" s="2"/>
      <c r="J39" s="2">
        <v>0</v>
      </c>
      <c r="K39" s="2"/>
      <c r="L39" s="1">
        <f t="shared" ref="L39:M42" si="26">B39+D39+F39+H39+J39</f>
        <v>4493409</v>
      </c>
      <c r="M39" s="13">
        <f t="shared" si="26"/>
        <v>0</v>
      </c>
      <c r="N39" s="14">
        <f>L39+M39</f>
        <v>4493409</v>
      </c>
      <c r="P39" s="3" t="s">
        <v>12</v>
      </c>
      <c r="Q39" s="2">
        <v>155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3240</v>
      </c>
      <c r="X39" s="2">
        <v>0</v>
      </c>
      <c r="Y39" s="2">
        <v>842</v>
      </c>
      <c r="Z39" s="2">
        <v>0</v>
      </c>
      <c r="AA39" s="1">
        <f t="shared" ref="AA39:AB42" si="27">Q39+S39+U39+W39+Y39</f>
        <v>4237</v>
      </c>
      <c r="AB39" s="13">
        <f t="shared" si="27"/>
        <v>0</v>
      </c>
      <c r="AC39" s="14">
        <f>AA39+AB39</f>
        <v>4237</v>
      </c>
      <c r="AE39" s="3" t="s">
        <v>12</v>
      </c>
      <c r="AF39" s="2">
        <f t="shared" ref="AF39:AR42" si="28">IFERROR(B39/Q39, "N.A.")</f>
        <v>1896.1612903225807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1296.1432098765431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1060.516639131461</v>
      </c>
      <c r="AQ39" s="16" t="str">
        <f t="shared" si="28"/>
        <v>N.A.</v>
      </c>
      <c r="AR39" s="14">
        <f t="shared" si="28"/>
        <v>1060.516639131461</v>
      </c>
    </row>
    <row r="40" spans="1:44" ht="15" customHeight="1" thickBot="1" x14ac:dyDescent="0.3">
      <c r="A40" s="3" t="s">
        <v>13</v>
      </c>
      <c r="B40" s="2">
        <v>2643690</v>
      </c>
      <c r="C40" s="2">
        <v>294000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2643690</v>
      </c>
      <c r="M40" s="13">
        <f t="shared" si="26"/>
        <v>294000</v>
      </c>
      <c r="N40" s="14">
        <f>L40+M40</f>
        <v>2937690</v>
      </c>
      <c r="P40" s="3" t="s">
        <v>13</v>
      </c>
      <c r="Q40" s="2">
        <v>1375</v>
      </c>
      <c r="R40" s="2">
        <v>147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1375</v>
      </c>
      <c r="AB40" s="13">
        <f t="shared" si="27"/>
        <v>147</v>
      </c>
      <c r="AC40" s="14">
        <f>AA40+AB40</f>
        <v>1522</v>
      </c>
      <c r="AE40" s="3" t="s">
        <v>13</v>
      </c>
      <c r="AF40" s="2">
        <f t="shared" si="28"/>
        <v>1922.6836363636364</v>
      </c>
      <c r="AG40" s="2">
        <f t="shared" si="28"/>
        <v>2000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1922.6836363636364</v>
      </c>
      <c r="AQ40" s="16">
        <f t="shared" si="28"/>
        <v>2000</v>
      </c>
      <c r="AR40" s="14">
        <f t="shared" si="28"/>
        <v>1930.1511169513797</v>
      </c>
    </row>
    <row r="41" spans="1:44" ht="15" customHeight="1" thickBot="1" x14ac:dyDescent="0.3">
      <c r="A41" s="3" t="s">
        <v>14</v>
      </c>
      <c r="B41" s="2">
        <v>5151904.9999999991</v>
      </c>
      <c r="C41" s="2">
        <v>34944295</v>
      </c>
      <c r="D41" s="2">
        <v>366600</v>
      </c>
      <c r="E41" s="2"/>
      <c r="F41" s="2"/>
      <c r="G41" s="2">
        <v>632100</v>
      </c>
      <c r="H41" s="2"/>
      <c r="I41" s="2">
        <v>1653929.9999999998</v>
      </c>
      <c r="J41" s="2">
        <v>0</v>
      </c>
      <c r="K41" s="2"/>
      <c r="L41" s="1">
        <f t="shared" si="26"/>
        <v>5518504.9999999991</v>
      </c>
      <c r="M41" s="13">
        <f t="shared" si="26"/>
        <v>37230325</v>
      </c>
      <c r="N41" s="14">
        <f>L41+M41</f>
        <v>42748830</v>
      </c>
      <c r="P41" s="3" t="s">
        <v>14</v>
      </c>
      <c r="Q41" s="2">
        <v>2200</v>
      </c>
      <c r="R41" s="2">
        <v>4422</v>
      </c>
      <c r="S41" s="2">
        <v>156</v>
      </c>
      <c r="T41" s="2">
        <v>0</v>
      </c>
      <c r="U41" s="2">
        <v>0</v>
      </c>
      <c r="V41" s="2">
        <v>413</v>
      </c>
      <c r="W41" s="2">
        <v>0</v>
      </c>
      <c r="X41" s="2">
        <v>776</v>
      </c>
      <c r="Y41" s="2">
        <v>1892</v>
      </c>
      <c r="Z41" s="2">
        <v>0</v>
      </c>
      <c r="AA41" s="1">
        <f t="shared" si="27"/>
        <v>4248</v>
      </c>
      <c r="AB41" s="13">
        <f t="shared" si="27"/>
        <v>5611</v>
      </c>
      <c r="AC41" s="14">
        <f>AA41+AB41</f>
        <v>9859</v>
      </c>
      <c r="AE41" s="3" t="s">
        <v>14</v>
      </c>
      <c r="AF41" s="2">
        <f t="shared" si="28"/>
        <v>2341.7749999999996</v>
      </c>
      <c r="AG41" s="2">
        <f t="shared" si="28"/>
        <v>7902.3733604703757</v>
      </c>
      <c r="AH41" s="2">
        <f t="shared" si="28"/>
        <v>2350</v>
      </c>
      <c r="AI41" s="2" t="str">
        <f t="shared" si="28"/>
        <v>N.A.</v>
      </c>
      <c r="AJ41" s="2" t="str">
        <f t="shared" si="28"/>
        <v>N.A.</v>
      </c>
      <c r="AK41" s="2">
        <f t="shared" si="28"/>
        <v>1530.5084745762713</v>
      </c>
      <c r="AL41" s="2" t="str">
        <f t="shared" si="28"/>
        <v>N.A.</v>
      </c>
      <c r="AM41" s="2">
        <f t="shared" si="28"/>
        <v>2131.353092783505</v>
      </c>
      <c r="AN41" s="2">
        <f t="shared" si="28"/>
        <v>0</v>
      </c>
      <c r="AO41" s="2" t="str">
        <f t="shared" si="28"/>
        <v>N.A.</v>
      </c>
      <c r="AP41" s="15">
        <f t="shared" si="28"/>
        <v>1299.0830979284367</v>
      </c>
      <c r="AQ41" s="16">
        <f t="shared" si="28"/>
        <v>6635.2388166102301</v>
      </c>
      <c r="AR41" s="14">
        <f t="shared" si="28"/>
        <v>4336.0208946140583</v>
      </c>
    </row>
    <row r="42" spans="1:44" ht="15" customHeight="1" thickBot="1" x14ac:dyDescent="0.3">
      <c r="A42" s="3" t="s">
        <v>15</v>
      </c>
      <c r="B42" s="2"/>
      <c r="C42" s="2">
        <v>903817</v>
      </c>
      <c r="D42" s="2"/>
      <c r="E42" s="2"/>
      <c r="F42" s="2"/>
      <c r="G42" s="2"/>
      <c r="H42" s="2">
        <v>241316.00000000006</v>
      </c>
      <c r="I42" s="2"/>
      <c r="J42" s="2">
        <v>0</v>
      </c>
      <c r="K42" s="2"/>
      <c r="L42" s="1">
        <f t="shared" si="26"/>
        <v>241316.00000000006</v>
      </c>
      <c r="M42" s="13">
        <f t="shared" si="26"/>
        <v>903817</v>
      </c>
      <c r="N42" s="14">
        <f>L42+M42</f>
        <v>1145133</v>
      </c>
      <c r="P42" s="3" t="s">
        <v>15</v>
      </c>
      <c r="Q42" s="2">
        <v>0</v>
      </c>
      <c r="R42" s="2">
        <v>283</v>
      </c>
      <c r="S42" s="2">
        <v>0</v>
      </c>
      <c r="T42" s="2">
        <v>0</v>
      </c>
      <c r="U42" s="2">
        <v>0</v>
      </c>
      <c r="V42" s="2">
        <v>0</v>
      </c>
      <c r="W42" s="2">
        <v>227</v>
      </c>
      <c r="X42" s="2">
        <v>0</v>
      </c>
      <c r="Y42" s="2">
        <v>228</v>
      </c>
      <c r="Z42" s="2">
        <v>0</v>
      </c>
      <c r="AA42" s="1">
        <f t="shared" si="27"/>
        <v>455</v>
      </c>
      <c r="AB42" s="13">
        <f t="shared" si="27"/>
        <v>283</v>
      </c>
      <c r="AC42" s="14">
        <f>AA42+AB42</f>
        <v>738</v>
      </c>
      <c r="AE42" s="3" t="s">
        <v>15</v>
      </c>
      <c r="AF42" s="2" t="str">
        <f t="shared" si="28"/>
        <v>N.A.</v>
      </c>
      <c r="AG42" s="2">
        <f t="shared" si="28"/>
        <v>3193.6996466431096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1063.0660792951544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530.36483516483531</v>
      </c>
      <c r="AQ42" s="16">
        <f t="shared" si="28"/>
        <v>3193.6996466431096</v>
      </c>
      <c r="AR42" s="14">
        <f t="shared" si="28"/>
        <v>1551.6707317073171</v>
      </c>
    </row>
    <row r="43" spans="1:44" ht="15" customHeight="1" thickBot="1" x14ac:dyDescent="0.3">
      <c r="A43" s="4" t="s">
        <v>16</v>
      </c>
      <c r="B43" s="2">
        <f t="shared" ref="B43:K43" si="29">SUM(B39:B42)</f>
        <v>8089499.9999999991</v>
      </c>
      <c r="C43" s="2">
        <f t="shared" si="29"/>
        <v>36142112</v>
      </c>
      <c r="D43" s="2">
        <f t="shared" si="29"/>
        <v>366600</v>
      </c>
      <c r="E43" s="2">
        <f t="shared" si="29"/>
        <v>0</v>
      </c>
      <c r="F43" s="2">
        <f t="shared" si="29"/>
        <v>0</v>
      </c>
      <c r="G43" s="2">
        <f t="shared" si="29"/>
        <v>632100</v>
      </c>
      <c r="H43" s="2">
        <f t="shared" si="29"/>
        <v>4440820</v>
      </c>
      <c r="I43" s="2">
        <f t="shared" si="29"/>
        <v>1653929.9999999998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12896920</v>
      </c>
      <c r="M43" s="13">
        <f t="shared" ref="M43" si="31">C43+E43+G43+I43+K43</f>
        <v>38428142</v>
      </c>
      <c r="N43" s="18">
        <f>L43+M43</f>
        <v>51325062</v>
      </c>
      <c r="P43" s="4" t="s">
        <v>16</v>
      </c>
      <c r="Q43" s="2">
        <f t="shared" ref="Q43:Z43" si="32">SUM(Q39:Q42)</f>
        <v>3730</v>
      </c>
      <c r="R43" s="2">
        <f t="shared" si="32"/>
        <v>4852</v>
      </c>
      <c r="S43" s="2">
        <f t="shared" si="32"/>
        <v>156</v>
      </c>
      <c r="T43" s="2">
        <f t="shared" si="32"/>
        <v>0</v>
      </c>
      <c r="U43" s="2">
        <f t="shared" si="32"/>
        <v>0</v>
      </c>
      <c r="V43" s="2">
        <f t="shared" si="32"/>
        <v>413</v>
      </c>
      <c r="W43" s="2">
        <f t="shared" si="32"/>
        <v>3467</v>
      </c>
      <c r="X43" s="2">
        <f t="shared" si="32"/>
        <v>776</v>
      </c>
      <c r="Y43" s="2">
        <f t="shared" si="32"/>
        <v>2962</v>
      </c>
      <c r="Z43" s="2">
        <f t="shared" si="32"/>
        <v>0</v>
      </c>
      <c r="AA43" s="1">
        <f t="shared" ref="AA43" si="33">Q43+S43+U43+W43+Y43</f>
        <v>10315</v>
      </c>
      <c r="AB43" s="13">
        <f t="shared" ref="AB43" si="34">R43+T43+V43+X43+Z43</f>
        <v>6041</v>
      </c>
      <c r="AC43" s="18">
        <f>AA43+AB43</f>
        <v>16356</v>
      </c>
      <c r="AE43" s="4" t="s">
        <v>16</v>
      </c>
      <c r="AF43" s="2">
        <f t="shared" ref="AF43:AO43" si="35">IFERROR(B43/Q43, "N.A.")</f>
        <v>2168.7667560321715</v>
      </c>
      <c r="AG43" s="2">
        <f t="shared" si="35"/>
        <v>7448.9101401483922</v>
      </c>
      <c r="AH43" s="2">
        <f t="shared" si="35"/>
        <v>2350</v>
      </c>
      <c r="AI43" s="2" t="str">
        <f t="shared" si="35"/>
        <v>N.A.</v>
      </c>
      <c r="AJ43" s="2" t="str">
        <f t="shared" si="35"/>
        <v>N.A.</v>
      </c>
      <c r="AK43" s="2">
        <f t="shared" si="35"/>
        <v>1530.5084745762713</v>
      </c>
      <c r="AL43" s="2">
        <f t="shared" si="35"/>
        <v>1280.8826074415922</v>
      </c>
      <c r="AM43" s="2">
        <f t="shared" si="35"/>
        <v>2131.353092783505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1250.3073194377121</v>
      </c>
      <c r="AQ43" s="16">
        <f t="shared" ref="AQ43" si="37">IFERROR(M43/AB43, "N.A.")</f>
        <v>6361.221983115378</v>
      </c>
      <c r="AR43" s="14">
        <f t="shared" ref="AR43" si="38">IFERROR(N43/AC43, "N.A.")</f>
        <v>3137.9959647835658</v>
      </c>
    </row>
    <row r="44" spans="1:44" ht="15" customHeight="1" thickBot="1" x14ac:dyDescent="0.3">
      <c r="A44" s="5" t="s">
        <v>0</v>
      </c>
      <c r="B44" s="48">
        <f>B43+C43</f>
        <v>44231612</v>
      </c>
      <c r="C44" s="49"/>
      <c r="D44" s="48">
        <f>D43+E43</f>
        <v>366600</v>
      </c>
      <c r="E44" s="49"/>
      <c r="F44" s="48">
        <f>F43+G43</f>
        <v>632100</v>
      </c>
      <c r="G44" s="49"/>
      <c r="H44" s="48">
        <f>H43+I43</f>
        <v>6094750</v>
      </c>
      <c r="I44" s="49"/>
      <c r="J44" s="48">
        <f>J43+K43</f>
        <v>0</v>
      </c>
      <c r="K44" s="49"/>
      <c r="L44" s="48">
        <f>L43+M43</f>
        <v>51325062</v>
      </c>
      <c r="M44" s="50"/>
      <c r="N44" s="19">
        <f>B44+D44+F44+H44+J44</f>
        <v>51325062</v>
      </c>
      <c r="P44" s="5" t="s">
        <v>0</v>
      </c>
      <c r="Q44" s="48">
        <f>Q43+R43</f>
        <v>8582</v>
      </c>
      <c r="R44" s="49"/>
      <c r="S44" s="48">
        <f>S43+T43</f>
        <v>156</v>
      </c>
      <c r="T44" s="49"/>
      <c r="U44" s="48">
        <f>U43+V43</f>
        <v>413</v>
      </c>
      <c r="V44" s="49"/>
      <c r="W44" s="48">
        <f>W43+X43</f>
        <v>4243</v>
      </c>
      <c r="X44" s="49"/>
      <c r="Y44" s="48">
        <f>Y43+Z43</f>
        <v>2962</v>
      </c>
      <c r="Z44" s="49"/>
      <c r="AA44" s="48">
        <f>AA43+AB43</f>
        <v>16356</v>
      </c>
      <c r="AB44" s="50"/>
      <c r="AC44" s="19">
        <f>Q44+S44+U44+W44+Y44</f>
        <v>16356</v>
      </c>
      <c r="AE44" s="5" t="s">
        <v>0</v>
      </c>
      <c r="AF44" s="28">
        <f>IFERROR(B44/Q44,"N.A.")</f>
        <v>5153.9981356327198</v>
      </c>
      <c r="AG44" s="29"/>
      <c r="AH44" s="28">
        <f>IFERROR(D44/S44,"N.A.")</f>
        <v>2350</v>
      </c>
      <c r="AI44" s="29"/>
      <c r="AJ44" s="28">
        <f>IFERROR(F44/U44,"N.A.")</f>
        <v>1530.5084745762713</v>
      </c>
      <c r="AK44" s="29"/>
      <c r="AL44" s="28">
        <f>IFERROR(H44/W44,"N.A.")</f>
        <v>1436.4246995050671</v>
      </c>
      <c r="AM44" s="29"/>
      <c r="AN44" s="28">
        <f>IFERROR(J44/Y44,"N.A.")</f>
        <v>0</v>
      </c>
      <c r="AO44" s="29"/>
      <c r="AP44" s="28">
        <f>IFERROR(L44/AA44,"N.A.")</f>
        <v>3137.9959647835658</v>
      </c>
      <c r="AQ44" s="29"/>
      <c r="AR44" s="17">
        <f>IFERROR(N44/AC44, "N.A.")</f>
        <v>3137.9959647835658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1338590</v>
      </c>
      <c r="C15" s="2"/>
      <c r="D15" s="2">
        <v>1460280</v>
      </c>
      <c r="E15" s="2"/>
      <c r="F15" s="2"/>
      <c r="G15" s="2"/>
      <c r="H15" s="2">
        <v>792400</v>
      </c>
      <c r="I15" s="2"/>
      <c r="J15" s="2"/>
      <c r="K15" s="2"/>
      <c r="L15" s="1">
        <f t="shared" ref="L15:M18" si="0">B15+D15+F15+H15+J15</f>
        <v>3591270</v>
      </c>
      <c r="M15" s="13">
        <f t="shared" si="0"/>
        <v>0</v>
      </c>
      <c r="N15" s="14">
        <f>L15+M15</f>
        <v>3591270</v>
      </c>
      <c r="P15" s="3" t="s">
        <v>12</v>
      </c>
      <c r="Q15" s="2">
        <v>566</v>
      </c>
      <c r="R15" s="2">
        <v>0</v>
      </c>
      <c r="S15" s="2">
        <v>283</v>
      </c>
      <c r="T15" s="2">
        <v>0</v>
      </c>
      <c r="U15" s="2">
        <v>0</v>
      </c>
      <c r="V15" s="2">
        <v>0</v>
      </c>
      <c r="W15" s="2">
        <v>566</v>
      </c>
      <c r="X15" s="2">
        <v>0</v>
      </c>
      <c r="Y15" s="2">
        <v>0</v>
      </c>
      <c r="Z15" s="2">
        <v>0</v>
      </c>
      <c r="AA15" s="1">
        <f t="shared" ref="AA15:AB18" si="1">Q15+S15+U15+W15+Y15</f>
        <v>1415</v>
      </c>
      <c r="AB15" s="13">
        <f t="shared" si="1"/>
        <v>0</v>
      </c>
      <c r="AC15" s="14">
        <f>AA15+AB15</f>
        <v>1415</v>
      </c>
      <c r="AE15" s="3" t="s">
        <v>12</v>
      </c>
      <c r="AF15" s="2">
        <f t="shared" ref="AF15:AR18" si="2">IFERROR(B15/Q15, "N.A.")</f>
        <v>2365</v>
      </c>
      <c r="AG15" s="2" t="str">
        <f t="shared" si="2"/>
        <v>N.A.</v>
      </c>
      <c r="AH15" s="2">
        <f t="shared" si="2"/>
        <v>5160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1400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2538</v>
      </c>
      <c r="AQ15" s="16" t="str">
        <f t="shared" si="2"/>
        <v>N.A.</v>
      </c>
      <c r="AR15" s="14">
        <f t="shared" si="2"/>
        <v>2538</v>
      </c>
    </row>
    <row r="16" spans="1:44" ht="15" customHeight="1" thickBot="1" x14ac:dyDescent="0.3">
      <c r="A16" s="3" t="s">
        <v>13</v>
      </c>
      <c r="B16" s="2">
        <v>1698000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1698000</v>
      </c>
      <c r="M16" s="13">
        <f t="shared" si="0"/>
        <v>0</v>
      </c>
      <c r="N16" s="14">
        <f>L16+M16</f>
        <v>1698000</v>
      </c>
      <c r="P16" s="3" t="s">
        <v>13</v>
      </c>
      <c r="Q16" s="2">
        <v>283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283</v>
      </c>
      <c r="AB16" s="13">
        <f t="shared" si="1"/>
        <v>0</v>
      </c>
      <c r="AC16" s="14">
        <f>AA16+AB16</f>
        <v>283</v>
      </c>
      <c r="AE16" s="3" t="s">
        <v>13</v>
      </c>
      <c r="AF16" s="2">
        <f t="shared" si="2"/>
        <v>6000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6000</v>
      </c>
      <c r="AQ16" s="16" t="str">
        <f t="shared" si="2"/>
        <v>N.A.</v>
      </c>
      <c r="AR16" s="14">
        <f t="shared" si="2"/>
        <v>6000</v>
      </c>
    </row>
    <row r="17" spans="1:44" ht="15" customHeight="1" thickBot="1" x14ac:dyDescent="0.3">
      <c r="A17" s="3" t="s">
        <v>14</v>
      </c>
      <c r="B17" s="2">
        <v>4580638.0000000009</v>
      </c>
      <c r="C17" s="2">
        <v>16530030</v>
      </c>
      <c r="D17" s="2">
        <v>0</v>
      </c>
      <c r="E17" s="2"/>
      <c r="F17" s="2"/>
      <c r="G17" s="2">
        <v>849000</v>
      </c>
      <c r="H17" s="2"/>
      <c r="I17" s="2">
        <v>0</v>
      </c>
      <c r="J17" s="2">
        <v>0</v>
      </c>
      <c r="K17" s="2"/>
      <c r="L17" s="1">
        <f t="shared" si="0"/>
        <v>4580638.0000000009</v>
      </c>
      <c r="M17" s="13">
        <f t="shared" si="0"/>
        <v>17379030</v>
      </c>
      <c r="N17" s="14">
        <f>L17+M17</f>
        <v>21959668</v>
      </c>
      <c r="P17" s="3" t="s">
        <v>14</v>
      </c>
      <c r="Q17" s="2">
        <v>2264</v>
      </c>
      <c r="R17" s="2">
        <v>3396</v>
      </c>
      <c r="S17" s="2">
        <v>283</v>
      </c>
      <c r="T17" s="2">
        <v>0</v>
      </c>
      <c r="U17" s="2">
        <v>0</v>
      </c>
      <c r="V17" s="2">
        <v>566</v>
      </c>
      <c r="W17" s="2">
        <v>0</v>
      </c>
      <c r="X17" s="2">
        <v>283</v>
      </c>
      <c r="Y17" s="2">
        <v>283</v>
      </c>
      <c r="Z17" s="2">
        <v>0</v>
      </c>
      <c r="AA17" s="1">
        <f t="shared" si="1"/>
        <v>2830</v>
      </c>
      <c r="AB17" s="13">
        <f t="shared" si="1"/>
        <v>4245</v>
      </c>
      <c r="AC17" s="14">
        <f>AA17+AB17</f>
        <v>7075</v>
      </c>
      <c r="AE17" s="3" t="s">
        <v>14</v>
      </c>
      <c r="AF17" s="2">
        <f t="shared" si="2"/>
        <v>2023.2500000000005</v>
      </c>
      <c r="AG17" s="2">
        <f t="shared" si="2"/>
        <v>4867.5</v>
      </c>
      <c r="AH17" s="2">
        <f t="shared" si="2"/>
        <v>0</v>
      </c>
      <c r="AI17" s="2" t="str">
        <f t="shared" si="2"/>
        <v>N.A.</v>
      </c>
      <c r="AJ17" s="2" t="str">
        <f t="shared" si="2"/>
        <v>N.A.</v>
      </c>
      <c r="AK17" s="2">
        <f t="shared" si="2"/>
        <v>1500</v>
      </c>
      <c r="AL17" s="2" t="str">
        <f t="shared" si="2"/>
        <v>N.A.</v>
      </c>
      <c r="AM17" s="2">
        <f t="shared" si="2"/>
        <v>0</v>
      </c>
      <c r="AN17" s="2">
        <f t="shared" si="2"/>
        <v>0</v>
      </c>
      <c r="AO17" s="2" t="str">
        <f t="shared" si="2"/>
        <v>N.A.</v>
      </c>
      <c r="AP17" s="15">
        <f t="shared" si="2"/>
        <v>1618.6000000000004</v>
      </c>
      <c r="AQ17" s="16">
        <f t="shared" si="2"/>
        <v>4094</v>
      </c>
      <c r="AR17" s="14">
        <f t="shared" si="2"/>
        <v>3103.84</v>
      </c>
    </row>
    <row r="18" spans="1:44" ht="15" customHeight="1" thickBot="1" x14ac:dyDescent="0.3">
      <c r="A18" s="3" t="s">
        <v>15</v>
      </c>
      <c r="B18" s="2">
        <v>0</v>
      </c>
      <c r="C18" s="2"/>
      <c r="D18" s="2"/>
      <c r="E18" s="2"/>
      <c r="F18" s="2"/>
      <c r="G18" s="2">
        <v>848999.99999999988</v>
      </c>
      <c r="H18" s="2"/>
      <c r="I18" s="2"/>
      <c r="J18" s="2"/>
      <c r="K18" s="2"/>
      <c r="L18" s="1">
        <f t="shared" si="0"/>
        <v>0</v>
      </c>
      <c r="M18" s="13">
        <f t="shared" si="0"/>
        <v>848999.99999999988</v>
      </c>
      <c r="N18" s="14">
        <f>L18+M18</f>
        <v>848999.99999999988</v>
      </c>
      <c r="P18" s="3" t="s">
        <v>15</v>
      </c>
      <c r="Q18" s="2">
        <v>283</v>
      </c>
      <c r="R18" s="2">
        <v>0</v>
      </c>
      <c r="S18" s="2">
        <v>0</v>
      </c>
      <c r="T18" s="2">
        <v>0</v>
      </c>
      <c r="U18" s="2">
        <v>0</v>
      </c>
      <c r="V18" s="2">
        <v>849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283</v>
      </c>
      <c r="AB18" s="13">
        <f t="shared" si="1"/>
        <v>849</v>
      </c>
      <c r="AC18" s="18">
        <f>AA18+AB18</f>
        <v>1132</v>
      </c>
      <c r="AE18" s="3" t="s">
        <v>15</v>
      </c>
      <c r="AF18" s="2">
        <f t="shared" si="2"/>
        <v>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999.99999999999989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0</v>
      </c>
      <c r="AQ18" s="16">
        <f t="shared" si="2"/>
        <v>999.99999999999989</v>
      </c>
      <c r="AR18" s="14">
        <f t="shared" si="2"/>
        <v>749.99999999999989</v>
      </c>
    </row>
    <row r="19" spans="1:44" ht="15" customHeight="1" thickBot="1" x14ac:dyDescent="0.3">
      <c r="A19" s="4" t="s">
        <v>16</v>
      </c>
      <c r="B19" s="2">
        <f t="shared" ref="B19:K19" si="3">SUM(B15:B18)</f>
        <v>7617228.0000000009</v>
      </c>
      <c r="C19" s="2">
        <f t="shared" si="3"/>
        <v>16530030</v>
      </c>
      <c r="D19" s="2">
        <f t="shared" si="3"/>
        <v>1460280</v>
      </c>
      <c r="E19" s="2">
        <f t="shared" si="3"/>
        <v>0</v>
      </c>
      <c r="F19" s="2">
        <f t="shared" si="3"/>
        <v>0</v>
      </c>
      <c r="G19" s="2">
        <f t="shared" si="3"/>
        <v>1698000</v>
      </c>
      <c r="H19" s="2">
        <f t="shared" si="3"/>
        <v>792400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9869908</v>
      </c>
      <c r="M19" s="13">
        <f t="shared" ref="M19" si="5">C19+E19+G19+I19+K19</f>
        <v>18228030</v>
      </c>
      <c r="N19" s="18">
        <f>L19+M19</f>
        <v>28097938</v>
      </c>
      <c r="P19" s="4" t="s">
        <v>16</v>
      </c>
      <c r="Q19" s="2">
        <f t="shared" ref="Q19:Z19" si="6">SUM(Q15:Q18)</f>
        <v>3396</v>
      </c>
      <c r="R19" s="2">
        <f t="shared" si="6"/>
        <v>3396</v>
      </c>
      <c r="S19" s="2">
        <f t="shared" si="6"/>
        <v>566</v>
      </c>
      <c r="T19" s="2">
        <f t="shared" si="6"/>
        <v>0</v>
      </c>
      <c r="U19" s="2">
        <f t="shared" si="6"/>
        <v>0</v>
      </c>
      <c r="V19" s="2">
        <f t="shared" si="6"/>
        <v>1415</v>
      </c>
      <c r="W19" s="2">
        <f t="shared" si="6"/>
        <v>566</v>
      </c>
      <c r="X19" s="2">
        <f t="shared" si="6"/>
        <v>283</v>
      </c>
      <c r="Y19" s="2">
        <f t="shared" si="6"/>
        <v>283</v>
      </c>
      <c r="Z19" s="2">
        <f t="shared" si="6"/>
        <v>0</v>
      </c>
      <c r="AA19" s="1">
        <f t="shared" ref="AA19" si="7">Q19+S19+U19+W19+Y19</f>
        <v>4811</v>
      </c>
      <c r="AB19" s="13">
        <f t="shared" ref="AB19" si="8">R19+T19+V19+X19+Z19</f>
        <v>5094</v>
      </c>
      <c r="AC19" s="14">
        <f>AA19+AB19</f>
        <v>9905</v>
      </c>
      <c r="AE19" s="4" t="s">
        <v>16</v>
      </c>
      <c r="AF19" s="2">
        <f t="shared" ref="AF19:AO19" si="9">IFERROR(B19/Q19, "N.A.")</f>
        <v>2243.0000000000005</v>
      </c>
      <c r="AG19" s="2">
        <f t="shared" si="9"/>
        <v>4867.5</v>
      </c>
      <c r="AH19" s="2">
        <f t="shared" si="9"/>
        <v>2580</v>
      </c>
      <c r="AI19" s="2" t="str">
        <f t="shared" si="9"/>
        <v>N.A.</v>
      </c>
      <c r="AJ19" s="2" t="str">
        <f t="shared" si="9"/>
        <v>N.A.</v>
      </c>
      <c r="AK19" s="2">
        <f t="shared" si="9"/>
        <v>1200</v>
      </c>
      <c r="AL19" s="2">
        <f t="shared" si="9"/>
        <v>1400</v>
      </c>
      <c r="AM19" s="2">
        <f t="shared" si="9"/>
        <v>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2051.5294117647059</v>
      </c>
      <c r="AQ19" s="16">
        <f t="shared" ref="AQ19" si="11">IFERROR(M19/AB19, "N.A.")</f>
        <v>3578.3333333333335</v>
      </c>
      <c r="AR19" s="14">
        <f t="shared" ref="AR19" si="12">IFERROR(N19/AC19, "N.A.")</f>
        <v>2836.7428571428572</v>
      </c>
    </row>
    <row r="20" spans="1:44" ht="15" customHeight="1" thickBot="1" x14ac:dyDescent="0.3">
      <c r="A20" s="5" t="s">
        <v>0</v>
      </c>
      <c r="B20" s="48">
        <f>B19+C19</f>
        <v>24147258</v>
      </c>
      <c r="C20" s="49"/>
      <c r="D20" s="48">
        <f>D19+E19</f>
        <v>1460280</v>
      </c>
      <c r="E20" s="49"/>
      <c r="F20" s="48">
        <f>F19+G19</f>
        <v>1698000</v>
      </c>
      <c r="G20" s="49"/>
      <c r="H20" s="48">
        <f>H19+I19</f>
        <v>792400</v>
      </c>
      <c r="I20" s="49"/>
      <c r="J20" s="48">
        <f>J19+K19</f>
        <v>0</v>
      </c>
      <c r="K20" s="49"/>
      <c r="L20" s="48">
        <f>L19+M19</f>
        <v>28097938</v>
      </c>
      <c r="M20" s="50"/>
      <c r="N20" s="19">
        <f>B20+D20+F20+H20+J20</f>
        <v>28097938</v>
      </c>
      <c r="P20" s="5" t="s">
        <v>0</v>
      </c>
      <c r="Q20" s="48">
        <f>Q19+R19</f>
        <v>6792</v>
      </c>
      <c r="R20" s="49"/>
      <c r="S20" s="48">
        <f>S19+T19</f>
        <v>566</v>
      </c>
      <c r="T20" s="49"/>
      <c r="U20" s="48">
        <f>U19+V19</f>
        <v>1415</v>
      </c>
      <c r="V20" s="49"/>
      <c r="W20" s="48">
        <f>W19+X19</f>
        <v>849</v>
      </c>
      <c r="X20" s="49"/>
      <c r="Y20" s="48">
        <f>Y19+Z19</f>
        <v>283</v>
      </c>
      <c r="Z20" s="49"/>
      <c r="AA20" s="48">
        <f>AA19+AB19</f>
        <v>9905</v>
      </c>
      <c r="AB20" s="49"/>
      <c r="AC20" s="20">
        <f>Q20+S20+U20+W20+Y20</f>
        <v>9905</v>
      </c>
      <c r="AE20" s="5" t="s">
        <v>0</v>
      </c>
      <c r="AF20" s="28">
        <f>IFERROR(B20/Q20,"N.A.")</f>
        <v>3555.25</v>
      </c>
      <c r="AG20" s="29"/>
      <c r="AH20" s="28">
        <f>IFERROR(D20/S20,"N.A.")</f>
        <v>2580</v>
      </c>
      <c r="AI20" s="29"/>
      <c r="AJ20" s="28">
        <f>IFERROR(F20/U20,"N.A.")</f>
        <v>1200</v>
      </c>
      <c r="AK20" s="29"/>
      <c r="AL20" s="28">
        <f>IFERROR(H20/W20,"N.A.")</f>
        <v>933.33333333333337</v>
      </c>
      <c r="AM20" s="29"/>
      <c r="AN20" s="28">
        <f>IFERROR(J20/Y20,"N.A.")</f>
        <v>0</v>
      </c>
      <c r="AO20" s="29"/>
      <c r="AP20" s="28">
        <f>IFERROR(L20/AA20,"N.A.")</f>
        <v>2836.7428571428572</v>
      </c>
      <c r="AQ20" s="29"/>
      <c r="AR20" s="17">
        <f>IFERROR(N20/AC20, "N.A.")</f>
        <v>2836.7428571428572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730140</v>
      </c>
      <c r="C27" s="2"/>
      <c r="D27" s="2">
        <v>1460280</v>
      </c>
      <c r="E27" s="2"/>
      <c r="F27" s="2"/>
      <c r="G27" s="2"/>
      <c r="H27" s="2"/>
      <c r="I27" s="2"/>
      <c r="J27" s="2"/>
      <c r="K27" s="2"/>
      <c r="L27" s="1">
        <f t="shared" ref="L27:M30" si="13">B27+D27+F27+H27+J27</f>
        <v>2190420</v>
      </c>
      <c r="M27" s="13">
        <f t="shared" si="13"/>
        <v>0</v>
      </c>
      <c r="N27" s="14">
        <f>L27+M27</f>
        <v>2190420</v>
      </c>
      <c r="P27" s="3" t="s">
        <v>12</v>
      </c>
      <c r="Q27" s="2">
        <v>283</v>
      </c>
      <c r="R27" s="2">
        <v>0</v>
      </c>
      <c r="S27" s="2">
        <v>283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 t="shared" ref="AA27:AB30" si="14">Q27+S27+U27+W27+Y27</f>
        <v>566</v>
      </c>
      <c r="AB27" s="13">
        <f t="shared" si="14"/>
        <v>0</v>
      </c>
      <c r="AC27" s="14">
        <f>AA27+AB27</f>
        <v>566</v>
      </c>
      <c r="AE27" s="3" t="s">
        <v>12</v>
      </c>
      <c r="AF27" s="2">
        <f t="shared" ref="AF27:AR30" si="15">IFERROR(B27/Q27, "N.A.")</f>
        <v>2580</v>
      </c>
      <c r="AG27" s="2" t="str">
        <f t="shared" si="15"/>
        <v>N.A.</v>
      </c>
      <c r="AH27" s="2">
        <f t="shared" si="15"/>
        <v>5160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3870</v>
      </c>
      <c r="AQ27" s="16" t="str">
        <f t="shared" si="15"/>
        <v>N.A.</v>
      </c>
      <c r="AR27" s="14">
        <f t="shared" si="15"/>
        <v>3870</v>
      </c>
    </row>
    <row r="28" spans="1:44" ht="15" customHeight="1" thickBot="1" x14ac:dyDescent="0.3">
      <c r="A28" s="3" t="s">
        <v>13</v>
      </c>
      <c r="B28" s="2">
        <v>1698000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1698000</v>
      </c>
      <c r="M28" s="13">
        <f t="shared" si="13"/>
        <v>0</v>
      </c>
      <c r="N28" s="14">
        <f>L28+M28</f>
        <v>1698000</v>
      </c>
      <c r="P28" s="3" t="s">
        <v>13</v>
      </c>
      <c r="Q28" s="2">
        <v>283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283</v>
      </c>
      <c r="AB28" s="13">
        <f t="shared" si="14"/>
        <v>0</v>
      </c>
      <c r="AC28" s="14">
        <f>AA28+AB28</f>
        <v>283</v>
      </c>
      <c r="AE28" s="3" t="s">
        <v>13</v>
      </c>
      <c r="AF28" s="2">
        <f t="shared" si="15"/>
        <v>6000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6000</v>
      </c>
      <c r="AQ28" s="16" t="str">
        <f t="shared" si="15"/>
        <v>N.A.</v>
      </c>
      <c r="AR28" s="14">
        <f t="shared" si="15"/>
        <v>6000</v>
      </c>
    </row>
    <row r="29" spans="1:44" ht="15" customHeight="1" thickBot="1" x14ac:dyDescent="0.3">
      <c r="A29" s="3" t="s">
        <v>14</v>
      </c>
      <c r="B29" s="2">
        <v>1725168</v>
      </c>
      <c r="C29" s="2">
        <v>15115029.999999998</v>
      </c>
      <c r="D29" s="2">
        <v>0</v>
      </c>
      <c r="E29" s="2"/>
      <c r="F29" s="2"/>
      <c r="G29" s="2">
        <v>0</v>
      </c>
      <c r="H29" s="2"/>
      <c r="I29" s="2">
        <v>0</v>
      </c>
      <c r="J29" s="2"/>
      <c r="K29" s="2"/>
      <c r="L29" s="1">
        <f t="shared" si="13"/>
        <v>1725168</v>
      </c>
      <c r="M29" s="13">
        <f t="shared" si="13"/>
        <v>15115029.999999998</v>
      </c>
      <c r="N29" s="14">
        <f>L29+M29</f>
        <v>16840198</v>
      </c>
      <c r="P29" s="3" t="s">
        <v>14</v>
      </c>
      <c r="Q29" s="2">
        <v>1132</v>
      </c>
      <c r="R29" s="2">
        <v>3113</v>
      </c>
      <c r="S29" s="2">
        <v>283</v>
      </c>
      <c r="T29" s="2">
        <v>0</v>
      </c>
      <c r="U29" s="2">
        <v>0</v>
      </c>
      <c r="V29" s="2">
        <v>283</v>
      </c>
      <c r="W29" s="2">
        <v>0</v>
      </c>
      <c r="X29" s="2">
        <v>283</v>
      </c>
      <c r="Y29" s="2">
        <v>0</v>
      </c>
      <c r="Z29" s="2">
        <v>0</v>
      </c>
      <c r="AA29" s="1">
        <f t="shared" si="14"/>
        <v>1415</v>
      </c>
      <c r="AB29" s="13">
        <f t="shared" si="14"/>
        <v>3679</v>
      </c>
      <c r="AC29" s="14">
        <f>AA29+AB29</f>
        <v>5094</v>
      </c>
      <c r="AE29" s="3" t="s">
        <v>14</v>
      </c>
      <c r="AF29" s="2">
        <f t="shared" si="15"/>
        <v>1524</v>
      </c>
      <c r="AG29" s="2">
        <f t="shared" si="15"/>
        <v>4855.454545454545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0</v>
      </c>
      <c r="AN29" s="2" t="str">
        <f t="shared" si="15"/>
        <v>N.A.</v>
      </c>
      <c r="AO29" s="2" t="str">
        <f t="shared" si="15"/>
        <v>N.A.</v>
      </c>
      <c r="AP29" s="15">
        <f t="shared" si="15"/>
        <v>1219.2</v>
      </c>
      <c r="AQ29" s="16">
        <f t="shared" si="15"/>
        <v>4108.4615384615381</v>
      </c>
      <c r="AR29" s="14">
        <f t="shared" si="15"/>
        <v>3305.8888888888887</v>
      </c>
    </row>
    <row r="30" spans="1:44" ht="15" customHeight="1" thickBot="1" x14ac:dyDescent="0.3">
      <c r="A30" s="3" t="s">
        <v>15</v>
      </c>
      <c r="B30" s="2">
        <v>0</v>
      </c>
      <c r="C30" s="2"/>
      <c r="D30" s="2"/>
      <c r="E30" s="2"/>
      <c r="F30" s="2"/>
      <c r="G30" s="2">
        <v>848999.99999999988</v>
      </c>
      <c r="H30" s="2"/>
      <c r="I30" s="2"/>
      <c r="J30" s="2"/>
      <c r="K30" s="2"/>
      <c r="L30" s="1">
        <f t="shared" si="13"/>
        <v>0</v>
      </c>
      <c r="M30" s="13">
        <f t="shared" si="13"/>
        <v>848999.99999999988</v>
      </c>
      <c r="N30" s="14">
        <f>L30+M30</f>
        <v>848999.99999999988</v>
      </c>
      <c r="P30" s="3" t="s">
        <v>15</v>
      </c>
      <c r="Q30" s="2">
        <v>283</v>
      </c>
      <c r="R30" s="2">
        <v>0</v>
      </c>
      <c r="S30" s="2">
        <v>0</v>
      </c>
      <c r="T30" s="2">
        <v>0</v>
      </c>
      <c r="U30" s="2">
        <v>0</v>
      </c>
      <c r="V30" s="2">
        <v>849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283</v>
      </c>
      <c r="AB30" s="13">
        <f t="shared" si="14"/>
        <v>849</v>
      </c>
      <c r="AC30" s="18">
        <f>AA30+AB30</f>
        <v>1132</v>
      </c>
      <c r="AE30" s="3" t="s">
        <v>15</v>
      </c>
      <c r="AF30" s="2">
        <f t="shared" si="15"/>
        <v>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999.99999999999989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6">
        <f t="shared" si="15"/>
        <v>999.99999999999989</v>
      </c>
      <c r="AR30" s="14">
        <f t="shared" si="15"/>
        <v>749.99999999999989</v>
      </c>
    </row>
    <row r="31" spans="1:44" ht="15" customHeight="1" thickBot="1" x14ac:dyDescent="0.3">
      <c r="A31" s="4" t="s">
        <v>16</v>
      </c>
      <c r="B31" s="2">
        <f t="shared" ref="B31:K31" si="16">SUM(B27:B30)</f>
        <v>4153308</v>
      </c>
      <c r="C31" s="2">
        <f t="shared" si="16"/>
        <v>15115029.999999998</v>
      </c>
      <c r="D31" s="2">
        <f t="shared" si="16"/>
        <v>1460280</v>
      </c>
      <c r="E31" s="2">
        <f t="shared" si="16"/>
        <v>0</v>
      </c>
      <c r="F31" s="2">
        <f t="shared" si="16"/>
        <v>0</v>
      </c>
      <c r="G31" s="2">
        <f t="shared" si="16"/>
        <v>848999.99999999988</v>
      </c>
      <c r="H31" s="2">
        <f t="shared" si="16"/>
        <v>0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5613588</v>
      </c>
      <c r="M31" s="13">
        <f t="shared" ref="M31" si="18">C31+E31+G31+I31+K31</f>
        <v>15964029.999999998</v>
      </c>
      <c r="N31" s="18">
        <f>L31+M31</f>
        <v>21577618</v>
      </c>
      <c r="P31" s="4" t="s">
        <v>16</v>
      </c>
      <c r="Q31" s="2">
        <f t="shared" ref="Q31:Z31" si="19">SUM(Q27:Q30)</f>
        <v>1981</v>
      </c>
      <c r="R31" s="2">
        <f t="shared" si="19"/>
        <v>3113</v>
      </c>
      <c r="S31" s="2">
        <f t="shared" si="19"/>
        <v>566</v>
      </c>
      <c r="T31" s="2">
        <f t="shared" si="19"/>
        <v>0</v>
      </c>
      <c r="U31" s="2">
        <f t="shared" si="19"/>
        <v>0</v>
      </c>
      <c r="V31" s="2">
        <f t="shared" si="19"/>
        <v>1132</v>
      </c>
      <c r="W31" s="2">
        <f t="shared" si="19"/>
        <v>0</v>
      </c>
      <c r="X31" s="2">
        <f t="shared" si="19"/>
        <v>283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2547</v>
      </c>
      <c r="AB31" s="13">
        <f t="shared" ref="AB31" si="21">R31+T31+V31+X31+Z31</f>
        <v>4528</v>
      </c>
      <c r="AC31" s="14">
        <f>AA31+AB31</f>
        <v>7075</v>
      </c>
      <c r="AE31" s="4" t="s">
        <v>16</v>
      </c>
      <c r="AF31" s="2">
        <f t="shared" ref="AF31:AO31" si="22">IFERROR(B31/Q31, "N.A.")</f>
        <v>2096.5714285714284</v>
      </c>
      <c r="AG31" s="2">
        <f t="shared" si="22"/>
        <v>4855.454545454545</v>
      </c>
      <c r="AH31" s="2">
        <f t="shared" si="22"/>
        <v>2580</v>
      </c>
      <c r="AI31" s="2" t="str">
        <f t="shared" si="22"/>
        <v>N.A.</v>
      </c>
      <c r="AJ31" s="2" t="str">
        <f t="shared" si="22"/>
        <v>N.A.</v>
      </c>
      <c r="AK31" s="2">
        <f t="shared" si="22"/>
        <v>749.99999999999989</v>
      </c>
      <c r="AL31" s="2" t="str">
        <f t="shared" si="22"/>
        <v>N.A.</v>
      </c>
      <c r="AM31" s="2">
        <f t="shared" si="22"/>
        <v>0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2204</v>
      </c>
      <c r="AQ31" s="16">
        <f t="shared" ref="AQ31" si="24">IFERROR(M31/AB31, "N.A.")</f>
        <v>3525.6249999999995</v>
      </c>
      <c r="AR31" s="14">
        <f t="shared" ref="AR31" si="25">IFERROR(N31/AC31, "N.A.")</f>
        <v>3049.84</v>
      </c>
    </row>
    <row r="32" spans="1:44" ht="15" customHeight="1" thickBot="1" x14ac:dyDescent="0.3">
      <c r="A32" s="5" t="s">
        <v>0</v>
      </c>
      <c r="B32" s="48">
        <f>B31+C31</f>
        <v>19268338</v>
      </c>
      <c r="C32" s="49"/>
      <c r="D32" s="48">
        <f>D31+E31</f>
        <v>1460280</v>
      </c>
      <c r="E32" s="49"/>
      <c r="F32" s="48">
        <f>F31+G31</f>
        <v>848999.99999999988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21577618</v>
      </c>
      <c r="M32" s="50"/>
      <c r="N32" s="19">
        <f>B32+D32+F32+H32+J32</f>
        <v>21577618</v>
      </c>
      <c r="P32" s="5" t="s">
        <v>0</v>
      </c>
      <c r="Q32" s="48">
        <f>Q31+R31</f>
        <v>5094</v>
      </c>
      <c r="R32" s="49"/>
      <c r="S32" s="48">
        <f>S31+T31</f>
        <v>566</v>
      </c>
      <c r="T32" s="49"/>
      <c r="U32" s="48">
        <f>U31+V31</f>
        <v>1132</v>
      </c>
      <c r="V32" s="49"/>
      <c r="W32" s="48">
        <f>W31+X31</f>
        <v>283</v>
      </c>
      <c r="X32" s="49"/>
      <c r="Y32" s="48">
        <f>Y31+Z31</f>
        <v>0</v>
      </c>
      <c r="Z32" s="49"/>
      <c r="AA32" s="48">
        <f>AA31+AB31</f>
        <v>7075</v>
      </c>
      <c r="AB32" s="49"/>
      <c r="AC32" s="20">
        <f>Q32+S32+U32+W32+Y32</f>
        <v>7075</v>
      </c>
      <c r="AE32" s="5" t="s">
        <v>0</v>
      </c>
      <c r="AF32" s="28">
        <f>IFERROR(B32/Q32,"N.A.")</f>
        <v>3782.5555555555557</v>
      </c>
      <c r="AG32" s="29"/>
      <c r="AH32" s="28">
        <f>IFERROR(D32/S32,"N.A.")</f>
        <v>2580</v>
      </c>
      <c r="AI32" s="29"/>
      <c r="AJ32" s="28">
        <f>IFERROR(F32/U32,"N.A.")</f>
        <v>749.99999999999989</v>
      </c>
      <c r="AK32" s="29"/>
      <c r="AL32" s="28">
        <f>IFERROR(H32/W32,"N.A.")</f>
        <v>0</v>
      </c>
      <c r="AM32" s="29"/>
      <c r="AN32" s="28" t="str">
        <f>IFERROR(J32/Y32,"N.A.")</f>
        <v>N.A.</v>
      </c>
      <c r="AO32" s="29"/>
      <c r="AP32" s="28">
        <f>IFERROR(L32/AA32,"N.A.")</f>
        <v>3049.84</v>
      </c>
      <c r="AQ32" s="29"/>
      <c r="AR32" s="17">
        <f>IFERROR(N32/AC32, "N.A.")</f>
        <v>3049.84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608450</v>
      </c>
      <c r="C39" s="2"/>
      <c r="D39" s="2"/>
      <c r="E39" s="2"/>
      <c r="F39" s="2"/>
      <c r="G39" s="2"/>
      <c r="H39" s="2">
        <v>792400</v>
      </c>
      <c r="I39" s="2"/>
      <c r="J39" s="2"/>
      <c r="K39" s="2"/>
      <c r="L39" s="1">
        <f t="shared" ref="L39:M42" si="26">B39+D39+F39+H39+J39</f>
        <v>1400850</v>
      </c>
      <c r="M39" s="13">
        <f t="shared" si="26"/>
        <v>0</v>
      </c>
      <c r="N39" s="14">
        <f>L39+M39</f>
        <v>1400850</v>
      </c>
      <c r="P39" s="3" t="s">
        <v>12</v>
      </c>
      <c r="Q39" s="2">
        <v>283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566</v>
      </c>
      <c r="X39" s="2">
        <v>0</v>
      </c>
      <c r="Y39" s="2">
        <v>0</v>
      </c>
      <c r="Z39" s="2">
        <v>0</v>
      </c>
      <c r="AA39" s="1">
        <f t="shared" ref="AA39:AB42" si="27">Q39+S39+U39+W39+Y39</f>
        <v>849</v>
      </c>
      <c r="AB39" s="13">
        <f t="shared" si="27"/>
        <v>0</v>
      </c>
      <c r="AC39" s="14">
        <f>AA39+AB39</f>
        <v>849</v>
      </c>
      <c r="AE39" s="3" t="s">
        <v>12</v>
      </c>
      <c r="AF39" s="2">
        <f t="shared" ref="AF39:AR42" si="28">IFERROR(B39/Q39, "N.A.")</f>
        <v>2150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1400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1650</v>
      </c>
      <c r="AQ39" s="16" t="str">
        <f t="shared" si="28"/>
        <v>N.A.</v>
      </c>
      <c r="AR39" s="14">
        <f t="shared" si="28"/>
        <v>1650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0</v>
      </c>
      <c r="M40" s="13">
        <f t="shared" si="26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0</v>
      </c>
      <c r="AB40" s="13">
        <f t="shared" si="27"/>
        <v>0</v>
      </c>
      <c r="AC40" s="14">
        <f>AA40+AB40</f>
        <v>0</v>
      </c>
      <c r="AE40" s="3" t="s">
        <v>13</v>
      </c>
      <c r="AF40" s="2" t="str">
        <f t="shared" si="28"/>
        <v>N.A.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 t="str">
        <f t="shared" si="28"/>
        <v>N.A.</v>
      </c>
      <c r="AQ40" s="16" t="str">
        <f t="shared" si="28"/>
        <v>N.A.</v>
      </c>
      <c r="AR40" s="14" t="str">
        <f t="shared" si="28"/>
        <v>N.A.</v>
      </c>
    </row>
    <row r="41" spans="1:44" ht="15" customHeight="1" thickBot="1" x14ac:dyDescent="0.3">
      <c r="A41" s="3" t="s">
        <v>14</v>
      </c>
      <c r="B41" s="2">
        <v>2855470</v>
      </c>
      <c r="C41" s="2">
        <v>1415000</v>
      </c>
      <c r="D41" s="2"/>
      <c r="E41" s="2"/>
      <c r="F41" s="2"/>
      <c r="G41" s="2">
        <v>849000</v>
      </c>
      <c r="H41" s="2"/>
      <c r="I41" s="2"/>
      <c r="J41" s="2">
        <v>0</v>
      </c>
      <c r="K41" s="2"/>
      <c r="L41" s="1">
        <f t="shared" si="26"/>
        <v>2855470</v>
      </c>
      <c r="M41" s="13">
        <f t="shared" si="26"/>
        <v>2264000</v>
      </c>
      <c r="N41" s="14">
        <f>L41+M41</f>
        <v>5119470</v>
      </c>
      <c r="P41" s="3" t="s">
        <v>14</v>
      </c>
      <c r="Q41" s="2">
        <v>1132</v>
      </c>
      <c r="R41" s="2">
        <v>283</v>
      </c>
      <c r="S41" s="2">
        <v>0</v>
      </c>
      <c r="T41" s="2">
        <v>0</v>
      </c>
      <c r="U41" s="2">
        <v>0</v>
      </c>
      <c r="V41" s="2">
        <v>283</v>
      </c>
      <c r="W41" s="2">
        <v>0</v>
      </c>
      <c r="X41" s="2">
        <v>0</v>
      </c>
      <c r="Y41" s="2">
        <v>283</v>
      </c>
      <c r="Z41" s="2">
        <v>0</v>
      </c>
      <c r="AA41" s="1">
        <f t="shared" si="27"/>
        <v>1415</v>
      </c>
      <c r="AB41" s="13">
        <f t="shared" si="27"/>
        <v>566</v>
      </c>
      <c r="AC41" s="14">
        <f>AA41+AB41</f>
        <v>1981</v>
      </c>
      <c r="AE41" s="3" t="s">
        <v>14</v>
      </c>
      <c r="AF41" s="2">
        <f t="shared" si="28"/>
        <v>2522.5</v>
      </c>
      <c r="AG41" s="2">
        <f t="shared" si="28"/>
        <v>5000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3000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2018</v>
      </c>
      <c r="AQ41" s="16">
        <f t="shared" si="28"/>
        <v>4000</v>
      </c>
      <c r="AR41" s="14">
        <f t="shared" si="28"/>
        <v>2584.2857142857142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3463920</v>
      </c>
      <c r="C43" s="2">
        <f t="shared" si="29"/>
        <v>1415000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849000</v>
      </c>
      <c r="H43" s="2">
        <f t="shared" si="29"/>
        <v>792400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4256320</v>
      </c>
      <c r="M43" s="13">
        <f t="shared" ref="M43" si="31">C43+E43+G43+I43+K43</f>
        <v>2264000</v>
      </c>
      <c r="N43" s="18">
        <f>L43+M43</f>
        <v>6520320</v>
      </c>
      <c r="P43" s="4" t="s">
        <v>16</v>
      </c>
      <c r="Q43" s="2">
        <f t="shared" ref="Q43:Z43" si="32">SUM(Q39:Q42)</f>
        <v>1415</v>
      </c>
      <c r="R43" s="2">
        <f t="shared" si="32"/>
        <v>283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283</v>
      </c>
      <c r="W43" s="2">
        <f t="shared" si="32"/>
        <v>566</v>
      </c>
      <c r="X43" s="2">
        <f t="shared" si="32"/>
        <v>0</v>
      </c>
      <c r="Y43" s="2">
        <f t="shared" si="32"/>
        <v>283</v>
      </c>
      <c r="Z43" s="2">
        <f t="shared" si="32"/>
        <v>0</v>
      </c>
      <c r="AA43" s="1">
        <f t="shared" ref="AA43" si="33">Q43+S43+U43+W43+Y43</f>
        <v>2264</v>
      </c>
      <c r="AB43" s="13">
        <f t="shared" ref="AB43" si="34">R43+T43+V43+X43+Z43</f>
        <v>566</v>
      </c>
      <c r="AC43" s="18">
        <f>AA43+AB43</f>
        <v>2830</v>
      </c>
      <c r="AE43" s="4" t="s">
        <v>16</v>
      </c>
      <c r="AF43" s="2">
        <f t="shared" ref="AF43:AO43" si="35">IFERROR(B43/Q43, "N.A.")</f>
        <v>2448</v>
      </c>
      <c r="AG43" s="2">
        <f t="shared" si="35"/>
        <v>5000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>
        <f t="shared" si="35"/>
        <v>3000</v>
      </c>
      <c r="AL43" s="2">
        <f t="shared" si="35"/>
        <v>1400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1880</v>
      </c>
      <c r="AQ43" s="16">
        <f t="shared" ref="AQ43" si="37">IFERROR(M43/AB43, "N.A.")</f>
        <v>4000</v>
      </c>
      <c r="AR43" s="14">
        <f t="shared" ref="AR43" si="38">IFERROR(N43/AC43, "N.A.")</f>
        <v>2304</v>
      </c>
    </row>
    <row r="44" spans="1:44" ht="15" customHeight="1" thickBot="1" x14ac:dyDescent="0.3">
      <c r="A44" s="5" t="s">
        <v>0</v>
      </c>
      <c r="B44" s="48">
        <f>B43+C43</f>
        <v>4878920</v>
      </c>
      <c r="C44" s="49"/>
      <c r="D44" s="48">
        <f>D43+E43</f>
        <v>0</v>
      </c>
      <c r="E44" s="49"/>
      <c r="F44" s="48">
        <f>F43+G43</f>
        <v>849000</v>
      </c>
      <c r="G44" s="49"/>
      <c r="H44" s="48">
        <f>H43+I43</f>
        <v>792400</v>
      </c>
      <c r="I44" s="49"/>
      <c r="J44" s="48">
        <f>J43+K43</f>
        <v>0</v>
      </c>
      <c r="K44" s="49"/>
      <c r="L44" s="48">
        <f>L43+M43</f>
        <v>6520320</v>
      </c>
      <c r="M44" s="50"/>
      <c r="N44" s="19">
        <f>B44+D44+F44+H44+J44</f>
        <v>6520320</v>
      </c>
      <c r="P44" s="5" t="s">
        <v>0</v>
      </c>
      <c r="Q44" s="48">
        <f>Q43+R43</f>
        <v>1698</v>
      </c>
      <c r="R44" s="49"/>
      <c r="S44" s="48">
        <f>S43+T43</f>
        <v>0</v>
      </c>
      <c r="T44" s="49"/>
      <c r="U44" s="48">
        <f>U43+V43</f>
        <v>283</v>
      </c>
      <c r="V44" s="49"/>
      <c r="W44" s="48">
        <f>W43+X43</f>
        <v>566</v>
      </c>
      <c r="X44" s="49"/>
      <c r="Y44" s="48">
        <f>Y43+Z43</f>
        <v>283</v>
      </c>
      <c r="Z44" s="49"/>
      <c r="AA44" s="48">
        <f>AA43+AB43</f>
        <v>2830</v>
      </c>
      <c r="AB44" s="50"/>
      <c r="AC44" s="19">
        <f>Q44+S44+U44+W44+Y44</f>
        <v>2830</v>
      </c>
      <c r="AE44" s="5" t="s">
        <v>0</v>
      </c>
      <c r="AF44" s="28">
        <f>IFERROR(B44/Q44,"N.A.")</f>
        <v>2873.3333333333335</v>
      </c>
      <c r="AG44" s="29"/>
      <c r="AH44" s="28" t="str">
        <f>IFERROR(D44/S44,"N.A.")</f>
        <v>N.A.</v>
      </c>
      <c r="AI44" s="29"/>
      <c r="AJ44" s="28">
        <f>IFERROR(F44/U44,"N.A.")</f>
        <v>3000</v>
      </c>
      <c r="AK44" s="29"/>
      <c r="AL44" s="28">
        <f>IFERROR(H44/W44,"N.A.")</f>
        <v>1400</v>
      </c>
      <c r="AM44" s="29"/>
      <c r="AN44" s="28">
        <f>IFERROR(J44/Y44,"N.A.")</f>
        <v>0</v>
      </c>
      <c r="AO44" s="29"/>
      <c r="AP44" s="28">
        <f>IFERROR(L44/AA44,"N.A.")</f>
        <v>2304</v>
      </c>
      <c r="AQ44" s="29"/>
      <c r="AR44" s="17">
        <f>IFERROR(N44/AC44, "N.A.")</f>
        <v>2304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22233982.000000004</v>
      </c>
      <c r="C15" s="2"/>
      <c r="D15" s="2">
        <v>21070960</v>
      </c>
      <c r="E15" s="2"/>
      <c r="F15" s="2">
        <v>45112344.000000007</v>
      </c>
      <c r="G15" s="2"/>
      <c r="H15" s="2">
        <v>48937480.999999985</v>
      </c>
      <c r="I15" s="2"/>
      <c r="J15" s="2">
        <v>0</v>
      </c>
      <c r="K15" s="2"/>
      <c r="L15" s="1">
        <f t="shared" ref="L15:M18" si="0">B15+D15+F15+H15+J15</f>
        <v>137354767</v>
      </c>
      <c r="M15" s="13">
        <f t="shared" si="0"/>
        <v>0</v>
      </c>
      <c r="N15" s="14">
        <f>L15+M15</f>
        <v>137354767</v>
      </c>
      <c r="P15" s="3" t="s">
        <v>12</v>
      </c>
      <c r="Q15" s="2">
        <v>7809</v>
      </c>
      <c r="R15" s="2">
        <v>0</v>
      </c>
      <c r="S15" s="2">
        <v>6746</v>
      </c>
      <c r="T15" s="2">
        <v>0</v>
      </c>
      <c r="U15" s="2">
        <v>6223</v>
      </c>
      <c r="V15" s="2">
        <v>0</v>
      </c>
      <c r="W15" s="2">
        <v>25450</v>
      </c>
      <c r="X15" s="2">
        <v>0</v>
      </c>
      <c r="Y15" s="2">
        <v>4695</v>
      </c>
      <c r="Z15" s="2">
        <v>0</v>
      </c>
      <c r="AA15" s="1">
        <f t="shared" ref="AA15:AB18" si="1">Q15+S15+U15+W15+Y15</f>
        <v>50923</v>
      </c>
      <c r="AB15" s="13">
        <f t="shared" si="1"/>
        <v>0</v>
      </c>
      <c r="AC15" s="14">
        <f>AA15+AB15</f>
        <v>50923</v>
      </c>
      <c r="AE15" s="3" t="s">
        <v>12</v>
      </c>
      <c r="AF15" s="2">
        <f t="shared" ref="AF15:AR18" si="2">IFERROR(B15/Q15, "N.A.")</f>
        <v>2847.2252529133057</v>
      </c>
      <c r="AG15" s="2" t="str">
        <f t="shared" si="2"/>
        <v>N.A.</v>
      </c>
      <c r="AH15" s="2">
        <f t="shared" si="2"/>
        <v>3123.4746516454197</v>
      </c>
      <c r="AI15" s="2" t="str">
        <f t="shared" si="2"/>
        <v>N.A.</v>
      </c>
      <c r="AJ15" s="2">
        <f t="shared" si="2"/>
        <v>7249.2919813594744</v>
      </c>
      <c r="AK15" s="2" t="str">
        <f t="shared" si="2"/>
        <v>N.A.</v>
      </c>
      <c r="AL15" s="2">
        <f t="shared" si="2"/>
        <v>1922.8872691552058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2697.3031243249611</v>
      </c>
      <c r="AQ15" s="16" t="str">
        <f t="shared" si="2"/>
        <v>N.A.</v>
      </c>
      <c r="AR15" s="14">
        <f t="shared" si="2"/>
        <v>2697.3031243249611</v>
      </c>
    </row>
    <row r="16" spans="1:44" ht="15" customHeight="1" thickBot="1" x14ac:dyDescent="0.3">
      <c r="A16" s="3" t="s">
        <v>13</v>
      </c>
      <c r="B16" s="2">
        <v>17536897</v>
      </c>
      <c r="C16" s="2">
        <v>1554160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17536897</v>
      </c>
      <c r="M16" s="13">
        <f t="shared" si="0"/>
        <v>1554160</v>
      </c>
      <c r="N16" s="14">
        <f>L16+M16</f>
        <v>19091057</v>
      </c>
      <c r="P16" s="3" t="s">
        <v>13</v>
      </c>
      <c r="Q16" s="2">
        <v>8694</v>
      </c>
      <c r="R16" s="2">
        <v>436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8694</v>
      </c>
      <c r="AB16" s="13">
        <f t="shared" si="1"/>
        <v>436</v>
      </c>
      <c r="AC16" s="14">
        <f>AA16+AB16</f>
        <v>9130</v>
      </c>
      <c r="AE16" s="3" t="s">
        <v>13</v>
      </c>
      <c r="AF16" s="2">
        <f t="shared" si="2"/>
        <v>2017.1264090177133</v>
      </c>
      <c r="AG16" s="2">
        <f t="shared" si="2"/>
        <v>3564.5871559633028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2017.1264090177133</v>
      </c>
      <c r="AQ16" s="16">
        <f t="shared" si="2"/>
        <v>3564.5871559633028</v>
      </c>
      <c r="AR16" s="14">
        <f t="shared" si="2"/>
        <v>2091.0248630887186</v>
      </c>
    </row>
    <row r="17" spans="1:44" ht="15" customHeight="1" thickBot="1" x14ac:dyDescent="0.3">
      <c r="A17" s="3" t="s">
        <v>14</v>
      </c>
      <c r="B17" s="2">
        <v>51402048.999999985</v>
      </c>
      <c r="C17" s="2">
        <v>482011165.99999982</v>
      </c>
      <c r="D17" s="2">
        <v>23796548.999999996</v>
      </c>
      <c r="E17" s="2">
        <v>6985404.9999999991</v>
      </c>
      <c r="F17" s="2"/>
      <c r="G17" s="2">
        <v>33447930.000000004</v>
      </c>
      <c r="H17" s="2"/>
      <c r="I17" s="2">
        <v>13650880</v>
      </c>
      <c r="J17" s="2">
        <v>0</v>
      </c>
      <c r="K17" s="2"/>
      <c r="L17" s="1">
        <f t="shared" si="0"/>
        <v>75198597.999999985</v>
      </c>
      <c r="M17" s="13">
        <f t="shared" si="0"/>
        <v>536095380.99999982</v>
      </c>
      <c r="N17" s="14">
        <f>L17+M17</f>
        <v>611293978.99999976</v>
      </c>
      <c r="P17" s="3" t="s">
        <v>14</v>
      </c>
      <c r="Q17" s="2">
        <v>16246</v>
      </c>
      <c r="R17" s="2">
        <v>69668</v>
      </c>
      <c r="S17" s="2">
        <v>6184</v>
      </c>
      <c r="T17" s="2">
        <v>1328</v>
      </c>
      <c r="U17" s="2">
        <v>0</v>
      </c>
      <c r="V17" s="2">
        <v>4841</v>
      </c>
      <c r="W17" s="2">
        <v>0</v>
      </c>
      <c r="X17" s="2">
        <v>2484</v>
      </c>
      <c r="Y17" s="2">
        <v>3649</v>
      </c>
      <c r="Z17" s="2">
        <v>0</v>
      </c>
      <c r="AA17" s="1">
        <f t="shared" si="1"/>
        <v>26079</v>
      </c>
      <c r="AB17" s="13">
        <f t="shared" si="1"/>
        <v>78321</v>
      </c>
      <c r="AC17" s="14">
        <f>AA17+AB17</f>
        <v>104400</v>
      </c>
      <c r="AE17" s="3" t="s">
        <v>14</v>
      </c>
      <c r="AF17" s="2">
        <f t="shared" si="2"/>
        <v>3163.9818416841058</v>
      </c>
      <c r="AG17" s="2">
        <f t="shared" si="2"/>
        <v>6918.6881495090975</v>
      </c>
      <c r="AH17" s="2">
        <f t="shared" si="2"/>
        <v>3848.0836028460535</v>
      </c>
      <c r="AI17" s="2">
        <f t="shared" si="2"/>
        <v>5260.0941265060237</v>
      </c>
      <c r="AJ17" s="2" t="str">
        <f t="shared" si="2"/>
        <v>N.A.</v>
      </c>
      <c r="AK17" s="2">
        <f t="shared" si="2"/>
        <v>6909.30179714935</v>
      </c>
      <c r="AL17" s="2" t="str">
        <f t="shared" si="2"/>
        <v>N.A.</v>
      </c>
      <c r="AM17" s="2">
        <f t="shared" si="2"/>
        <v>5495.5233494363929</v>
      </c>
      <c r="AN17" s="2">
        <f t="shared" si="2"/>
        <v>0</v>
      </c>
      <c r="AO17" s="2" t="str">
        <f t="shared" si="2"/>
        <v>N.A.</v>
      </c>
      <c r="AP17" s="15">
        <f t="shared" si="2"/>
        <v>2883.4923885118287</v>
      </c>
      <c r="AQ17" s="16">
        <f t="shared" si="2"/>
        <v>6844.8485208309366</v>
      </c>
      <c r="AR17" s="14">
        <f t="shared" si="2"/>
        <v>5855.3063122605345</v>
      </c>
    </row>
    <row r="18" spans="1:44" ht="15" customHeight="1" thickBot="1" x14ac:dyDescent="0.3">
      <c r="A18" s="3" t="s">
        <v>15</v>
      </c>
      <c r="B18" s="2">
        <v>12803296.999999998</v>
      </c>
      <c r="C18" s="2">
        <v>2903359.9999999995</v>
      </c>
      <c r="D18" s="2">
        <v>2337390</v>
      </c>
      <c r="E18" s="2">
        <v>1697639.9999999998</v>
      </c>
      <c r="F18" s="2"/>
      <c r="G18" s="2">
        <v>8993190.0000000019</v>
      </c>
      <c r="H18" s="2">
        <v>2115718.9999999995</v>
      </c>
      <c r="I18" s="2"/>
      <c r="J18" s="2">
        <v>0</v>
      </c>
      <c r="K18" s="2"/>
      <c r="L18" s="1">
        <f t="shared" si="0"/>
        <v>17256405.999999996</v>
      </c>
      <c r="M18" s="13">
        <f t="shared" si="0"/>
        <v>13594190</v>
      </c>
      <c r="N18" s="14">
        <f>L18+M18</f>
        <v>30850595.999999996</v>
      </c>
      <c r="P18" s="3" t="s">
        <v>15</v>
      </c>
      <c r="Q18" s="2">
        <v>5022</v>
      </c>
      <c r="R18" s="2">
        <v>1030</v>
      </c>
      <c r="S18" s="2">
        <v>569</v>
      </c>
      <c r="T18" s="2">
        <v>668</v>
      </c>
      <c r="U18" s="2">
        <v>0</v>
      </c>
      <c r="V18" s="2">
        <v>1770</v>
      </c>
      <c r="W18" s="2">
        <v>3571</v>
      </c>
      <c r="X18" s="2">
        <v>0</v>
      </c>
      <c r="Y18" s="2">
        <v>2846</v>
      </c>
      <c r="Z18" s="2">
        <v>0</v>
      </c>
      <c r="AA18" s="1">
        <f t="shared" si="1"/>
        <v>12008</v>
      </c>
      <c r="AB18" s="13">
        <f t="shared" si="1"/>
        <v>3468</v>
      </c>
      <c r="AC18" s="18">
        <f>AA18+AB18</f>
        <v>15476</v>
      </c>
      <c r="AE18" s="3" t="s">
        <v>15</v>
      </c>
      <c r="AF18" s="2">
        <f t="shared" si="2"/>
        <v>2549.4418558343286</v>
      </c>
      <c r="AG18" s="2">
        <f t="shared" si="2"/>
        <v>2818.7961165048541</v>
      </c>
      <c r="AH18" s="2">
        <f t="shared" si="2"/>
        <v>4107.8910369068544</v>
      </c>
      <c r="AI18" s="2">
        <f t="shared" si="2"/>
        <v>2541.3772455089816</v>
      </c>
      <c r="AJ18" s="2" t="str">
        <f t="shared" si="2"/>
        <v>N.A.</v>
      </c>
      <c r="AK18" s="2">
        <f t="shared" si="2"/>
        <v>5080.8983050847464</v>
      </c>
      <c r="AL18" s="2">
        <f t="shared" si="2"/>
        <v>592.47241669000266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1437.0757828114588</v>
      </c>
      <c r="AQ18" s="16">
        <f t="shared" si="2"/>
        <v>3919.8933102652827</v>
      </c>
      <c r="AR18" s="14">
        <f t="shared" si="2"/>
        <v>1993.4476608942878</v>
      </c>
    </row>
    <row r="19" spans="1:44" ht="15" customHeight="1" thickBot="1" x14ac:dyDescent="0.3">
      <c r="A19" s="4" t="s">
        <v>16</v>
      </c>
      <c r="B19" s="2">
        <f t="shared" ref="B19:K19" si="3">SUM(B15:B18)</f>
        <v>103976224.99999999</v>
      </c>
      <c r="C19" s="2">
        <f t="shared" si="3"/>
        <v>486468685.99999982</v>
      </c>
      <c r="D19" s="2">
        <f t="shared" si="3"/>
        <v>47204899</v>
      </c>
      <c r="E19" s="2">
        <f t="shared" si="3"/>
        <v>8683044.9999999981</v>
      </c>
      <c r="F19" s="2">
        <f t="shared" si="3"/>
        <v>45112344.000000007</v>
      </c>
      <c r="G19" s="2">
        <f t="shared" si="3"/>
        <v>42441120.000000007</v>
      </c>
      <c r="H19" s="2">
        <f t="shared" si="3"/>
        <v>51053199.999999985</v>
      </c>
      <c r="I19" s="2">
        <f t="shared" si="3"/>
        <v>13650880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247346668</v>
      </c>
      <c r="M19" s="13">
        <f t="shared" ref="M19" si="5">C19+E19+G19+I19+K19</f>
        <v>551243730.99999988</v>
      </c>
      <c r="N19" s="18">
        <f>L19+M19</f>
        <v>798590398.99999988</v>
      </c>
      <c r="P19" s="4" t="s">
        <v>16</v>
      </c>
      <c r="Q19" s="2">
        <f t="shared" ref="Q19:Z19" si="6">SUM(Q15:Q18)</f>
        <v>37771</v>
      </c>
      <c r="R19" s="2">
        <f t="shared" si="6"/>
        <v>71134</v>
      </c>
      <c r="S19" s="2">
        <f t="shared" si="6"/>
        <v>13499</v>
      </c>
      <c r="T19" s="2">
        <f t="shared" si="6"/>
        <v>1996</v>
      </c>
      <c r="U19" s="2">
        <f t="shared" si="6"/>
        <v>6223</v>
      </c>
      <c r="V19" s="2">
        <f t="shared" si="6"/>
        <v>6611</v>
      </c>
      <c r="W19" s="2">
        <f t="shared" si="6"/>
        <v>29021</v>
      </c>
      <c r="X19" s="2">
        <f t="shared" si="6"/>
        <v>2484</v>
      </c>
      <c r="Y19" s="2">
        <f t="shared" si="6"/>
        <v>11190</v>
      </c>
      <c r="Z19" s="2">
        <f t="shared" si="6"/>
        <v>0</v>
      </c>
      <c r="AA19" s="1">
        <f t="shared" ref="AA19" si="7">Q19+S19+U19+W19+Y19</f>
        <v>97704</v>
      </c>
      <c r="AB19" s="13">
        <f t="shared" ref="AB19" si="8">R19+T19+V19+X19+Z19</f>
        <v>82225</v>
      </c>
      <c r="AC19" s="14">
        <f>AA19+AB19</f>
        <v>179929</v>
      </c>
      <c r="AE19" s="4" t="s">
        <v>16</v>
      </c>
      <c r="AF19" s="2">
        <f t="shared" ref="AF19:AO19" si="9">IFERROR(B19/Q19, "N.A.")</f>
        <v>2752.8057239681234</v>
      </c>
      <c r="AG19" s="2">
        <f t="shared" si="9"/>
        <v>6838.7646694970035</v>
      </c>
      <c r="AH19" s="2">
        <f t="shared" si="9"/>
        <v>3496.9182161641602</v>
      </c>
      <c r="AI19" s="2">
        <f t="shared" si="9"/>
        <v>4350.2229458917827</v>
      </c>
      <c r="AJ19" s="2">
        <f t="shared" si="9"/>
        <v>7249.2919813594744</v>
      </c>
      <c r="AK19" s="2">
        <f t="shared" si="9"/>
        <v>6419.7731054303449</v>
      </c>
      <c r="AL19" s="2">
        <f t="shared" si="9"/>
        <v>1759.1812825195543</v>
      </c>
      <c r="AM19" s="2">
        <f t="shared" si="9"/>
        <v>5495.5233494363929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2531.5920330795057</v>
      </c>
      <c r="AQ19" s="16">
        <f t="shared" ref="AQ19" si="11">IFERROR(M19/AB19, "N.A.")</f>
        <v>6704.0891577987213</v>
      </c>
      <c r="AR19" s="14">
        <f t="shared" ref="AR19" si="12">IFERROR(N19/AC19, "N.A.")</f>
        <v>4438.3640158062344</v>
      </c>
    </row>
    <row r="20" spans="1:44" ht="15" customHeight="1" thickBot="1" x14ac:dyDescent="0.3">
      <c r="A20" s="5" t="s">
        <v>0</v>
      </c>
      <c r="B20" s="48">
        <f>B19+C19</f>
        <v>590444910.99999976</v>
      </c>
      <c r="C20" s="49"/>
      <c r="D20" s="48">
        <f>D19+E19</f>
        <v>55887944</v>
      </c>
      <c r="E20" s="49"/>
      <c r="F20" s="48">
        <f>F19+G19</f>
        <v>87553464.000000015</v>
      </c>
      <c r="G20" s="49"/>
      <c r="H20" s="48">
        <f>H19+I19</f>
        <v>64704079.999999985</v>
      </c>
      <c r="I20" s="49"/>
      <c r="J20" s="48">
        <f>J19+K19</f>
        <v>0</v>
      </c>
      <c r="K20" s="49"/>
      <c r="L20" s="48">
        <f>L19+M19</f>
        <v>798590398.99999988</v>
      </c>
      <c r="M20" s="50"/>
      <c r="N20" s="19">
        <f>B20+D20+F20+H20+J20</f>
        <v>798590398.99999976</v>
      </c>
      <c r="P20" s="5" t="s">
        <v>0</v>
      </c>
      <c r="Q20" s="48">
        <f>Q19+R19</f>
        <v>108905</v>
      </c>
      <c r="R20" s="49"/>
      <c r="S20" s="48">
        <f>S19+T19</f>
        <v>15495</v>
      </c>
      <c r="T20" s="49"/>
      <c r="U20" s="48">
        <f>U19+V19</f>
        <v>12834</v>
      </c>
      <c r="V20" s="49"/>
      <c r="W20" s="48">
        <f>W19+X19</f>
        <v>31505</v>
      </c>
      <c r="X20" s="49"/>
      <c r="Y20" s="48">
        <f>Y19+Z19</f>
        <v>11190</v>
      </c>
      <c r="Z20" s="49"/>
      <c r="AA20" s="48">
        <f>AA19+AB19</f>
        <v>179929</v>
      </c>
      <c r="AB20" s="49"/>
      <c r="AC20" s="20">
        <f>Q20+S20+U20+W20+Y20</f>
        <v>179929</v>
      </c>
      <c r="AE20" s="5" t="s">
        <v>0</v>
      </c>
      <c r="AF20" s="28">
        <f>IFERROR(B20/Q20,"N.A.")</f>
        <v>5421.6510812175729</v>
      </c>
      <c r="AG20" s="29"/>
      <c r="AH20" s="28">
        <f>IFERROR(D20/S20,"N.A.")</f>
        <v>3606.8373023555987</v>
      </c>
      <c r="AI20" s="29"/>
      <c r="AJ20" s="28">
        <f>IFERROR(F20/U20,"N.A.")</f>
        <v>6821.9934548854617</v>
      </c>
      <c r="AK20" s="29"/>
      <c r="AL20" s="28">
        <f>IFERROR(H20/W20,"N.A.")</f>
        <v>2053.7717822567843</v>
      </c>
      <c r="AM20" s="29"/>
      <c r="AN20" s="28">
        <f>IFERROR(J20/Y20,"N.A.")</f>
        <v>0</v>
      </c>
      <c r="AO20" s="29"/>
      <c r="AP20" s="28">
        <f>IFERROR(L20/AA20,"N.A.")</f>
        <v>4438.3640158062344</v>
      </c>
      <c r="AQ20" s="29"/>
      <c r="AR20" s="17">
        <f>IFERROR(N20/AC20, "N.A.")</f>
        <v>4438.3640158062335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18311288</v>
      </c>
      <c r="C27" s="2"/>
      <c r="D27" s="2">
        <v>20820700</v>
      </c>
      <c r="E27" s="2"/>
      <c r="F27" s="2">
        <v>40772558</v>
      </c>
      <c r="G27" s="2"/>
      <c r="H27" s="2">
        <v>26960249.999999989</v>
      </c>
      <c r="I27" s="2"/>
      <c r="J27" s="2">
        <v>0</v>
      </c>
      <c r="K27" s="2"/>
      <c r="L27" s="1">
        <f t="shared" ref="L27:M30" si="13">B27+D27+F27+H27+J27</f>
        <v>106864795.99999999</v>
      </c>
      <c r="M27" s="13">
        <f t="shared" si="13"/>
        <v>0</v>
      </c>
      <c r="N27" s="14">
        <f>L27+M27</f>
        <v>106864795.99999999</v>
      </c>
      <c r="P27" s="3" t="s">
        <v>12</v>
      </c>
      <c r="Q27" s="2">
        <v>5706</v>
      </c>
      <c r="R27" s="2">
        <v>0</v>
      </c>
      <c r="S27" s="2">
        <v>6649</v>
      </c>
      <c r="T27" s="2">
        <v>0</v>
      </c>
      <c r="U27" s="2">
        <v>5575</v>
      </c>
      <c r="V27" s="2">
        <v>0</v>
      </c>
      <c r="W27" s="2">
        <v>9230</v>
      </c>
      <c r="X27" s="2">
        <v>0</v>
      </c>
      <c r="Y27" s="2">
        <v>759</v>
      </c>
      <c r="Z27" s="2">
        <v>0</v>
      </c>
      <c r="AA27" s="1">
        <f t="shared" ref="AA27:AB30" si="14">Q27+S27+U27+W27+Y27</f>
        <v>27919</v>
      </c>
      <c r="AB27" s="13">
        <f t="shared" si="14"/>
        <v>0</v>
      </c>
      <c r="AC27" s="14">
        <f>AA27+AB27</f>
        <v>27919</v>
      </c>
      <c r="AE27" s="3" t="s">
        <v>12</v>
      </c>
      <c r="AF27" s="2">
        <f t="shared" ref="AF27:AR30" si="15">IFERROR(B27/Q27, "N.A.")</f>
        <v>3209.1286365229585</v>
      </c>
      <c r="AG27" s="2" t="str">
        <f t="shared" si="15"/>
        <v>N.A.</v>
      </c>
      <c r="AH27" s="2">
        <f t="shared" si="15"/>
        <v>3131.4032185291021</v>
      </c>
      <c r="AI27" s="2" t="str">
        <f t="shared" si="15"/>
        <v>N.A.</v>
      </c>
      <c r="AJ27" s="2">
        <f t="shared" si="15"/>
        <v>7313.4633183856504</v>
      </c>
      <c r="AK27" s="2" t="str">
        <f t="shared" si="15"/>
        <v>N.A.</v>
      </c>
      <c r="AL27" s="2">
        <f t="shared" si="15"/>
        <v>2920.9371614301181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3827.6727676492706</v>
      </c>
      <c r="AQ27" s="16" t="str">
        <f t="shared" si="15"/>
        <v>N.A.</v>
      </c>
      <c r="AR27" s="14">
        <f t="shared" si="15"/>
        <v>3827.6727676492706</v>
      </c>
    </row>
    <row r="28" spans="1:44" ht="15" customHeight="1" thickBot="1" x14ac:dyDescent="0.3">
      <c r="A28" s="3" t="s">
        <v>13</v>
      </c>
      <c r="B28" s="2">
        <v>4238700.0000000009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4238700.0000000009</v>
      </c>
      <c r="M28" s="13">
        <f t="shared" si="13"/>
        <v>0</v>
      </c>
      <c r="N28" s="14">
        <f>L28+M28</f>
        <v>4238700.0000000009</v>
      </c>
      <c r="P28" s="3" t="s">
        <v>13</v>
      </c>
      <c r="Q28" s="2">
        <v>1578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1578</v>
      </c>
      <c r="AB28" s="13">
        <f t="shared" si="14"/>
        <v>0</v>
      </c>
      <c r="AC28" s="14">
        <f>AA28+AB28</f>
        <v>1578</v>
      </c>
      <c r="AE28" s="3" t="s">
        <v>13</v>
      </c>
      <c r="AF28" s="2">
        <f t="shared" si="15"/>
        <v>2686.1216730038027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2686.1216730038027</v>
      </c>
      <c r="AQ28" s="16" t="str">
        <f t="shared" si="15"/>
        <v>N.A.</v>
      </c>
      <c r="AR28" s="14">
        <f t="shared" si="15"/>
        <v>2686.1216730038027</v>
      </c>
    </row>
    <row r="29" spans="1:44" ht="15" customHeight="1" thickBot="1" x14ac:dyDescent="0.3">
      <c r="A29" s="3" t="s">
        <v>14</v>
      </c>
      <c r="B29" s="2">
        <v>31538229</v>
      </c>
      <c r="C29" s="2">
        <v>316494745</v>
      </c>
      <c r="D29" s="2">
        <v>14162558.999999998</v>
      </c>
      <c r="E29" s="2">
        <v>6985404.9999999991</v>
      </c>
      <c r="F29" s="2"/>
      <c r="G29" s="2">
        <v>15816630.000000002</v>
      </c>
      <c r="H29" s="2"/>
      <c r="I29" s="2">
        <v>11119170</v>
      </c>
      <c r="J29" s="2">
        <v>0</v>
      </c>
      <c r="K29" s="2"/>
      <c r="L29" s="1">
        <f t="shared" si="13"/>
        <v>45700788</v>
      </c>
      <c r="M29" s="13">
        <f t="shared" si="13"/>
        <v>350415950</v>
      </c>
      <c r="N29" s="14">
        <f>L29+M29</f>
        <v>396116738</v>
      </c>
      <c r="P29" s="3" t="s">
        <v>14</v>
      </c>
      <c r="Q29" s="2">
        <v>9065</v>
      </c>
      <c r="R29" s="2">
        <v>42730</v>
      </c>
      <c r="S29" s="2">
        <v>4208</v>
      </c>
      <c r="T29" s="2">
        <v>1328</v>
      </c>
      <c r="U29" s="2">
        <v>0</v>
      </c>
      <c r="V29" s="2">
        <v>3013</v>
      </c>
      <c r="W29" s="2">
        <v>0</v>
      </c>
      <c r="X29" s="2">
        <v>1845</v>
      </c>
      <c r="Y29" s="2">
        <v>1377</v>
      </c>
      <c r="Z29" s="2">
        <v>0</v>
      </c>
      <c r="AA29" s="1">
        <f t="shared" si="14"/>
        <v>14650</v>
      </c>
      <c r="AB29" s="13">
        <f t="shared" si="14"/>
        <v>48916</v>
      </c>
      <c r="AC29" s="14">
        <f>AA29+AB29</f>
        <v>63566</v>
      </c>
      <c r="AE29" s="3" t="s">
        <v>14</v>
      </c>
      <c r="AF29" s="2">
        <f t="shared" si="15"/>
        <v>3479.1206839492552</v>
      </c>
      <c r="AG29" s="2">
        <f t="shared" si="15"/>
        <v>7406.8510414228876</v>
      </c>
      <c r="AH29" s="2">
        <f t="shared" si="15"/>
        <v>3365.6271387832694</v>
      </c>
      <c r="AI29" s="2">
        <f t="shared" si="15"/>
        <v>5260.0941265060237</v>
      </c>
      <c r="AJ29" s="2" t="str">
        <f t="shared" si="15"/>
        <v>N.A.</v>
      </c>
      <c r="AK29" s="2">
        <f t="shared" si="15"/>
        <v>5249.4623299037512</v>
      </c>
      <c r="AL29" s="2" t="str">
        <f t="shared" si="15"/>
        <v>N.A.</v>
      </c>
      <c r="AM29" s="2">
        <f t="shared" si="15"/>
        <v>6026.6504065040654</v>
      </c>
      <c r="AN29" s="2">
        <f t="shared" si="15"/>
        <v>0</v>
      </c>
      <c r="AO29" s="2" t="str">
        <f t="shared" si="15"/>
        <v>N.A.</v>
      </c>
      <c r="AP29" s="15">
        <f t="shared" si="15"/>
        <v>3119.5077133105801</v>
      </c>
      <c r="AQ29" s="16">
        <f t="shared" si="15"/>
        <v>7163.6264208030088</v>
      </c>
      <c r="AR29" s="14">
        <f t="shared" si="15"/>
        <v>6231.5819463235066</v>
      </c>
    </row>
    <row r="30" spans="1:44" ht="15" customHeight="1" thickBot="1" x14ac:dyDescent="0.3">
      <c r="A30" s="3" t="s">
        <v>15</v>
      </c>
      <c r="B30" s="2">
        <v>12803296.999999998</v>
      </c>
      <c r="C30" s="2">
        <v>2903359.9999999995</v>
      </c>
      <c r="D30" s="2">
        <v>2337390</v>
      </c>
      <c r="E30" s="2">
        <v>1697639.9999999998</v>
      </c>
      <c r="F30" s="2"/>
      <c r="G30" s="2">
        <v>8993190.0000000019</v>
      </c>
      <c r="H30" s="2">
        <v>2111494.9999999995</v>
      </c>
      <c r="I30" s="2"/>
      <c r="J30" s="2">
        <v>0</v>
      </c>
      <c r="K30" s="2"/>
      <c r="L30" s="1">
        <f t="shared" si="13"/>
        <v>17252181.999999996</v>
      </c>
      <c r="M30" s="13">
        <f t="shared" si="13"/>
        <v>13594190</v>
      </c>
      <c r="N30" s="14">
        <f>L30+M30</f>
        <v>30846371.999999996</v>
      </c>
      <c r="P30" s="3" t="s">
        <v>15</v>
      </c>
      <c r="Q30" s="2">
        <v>5022</v>
      </c>
      <c r="R30" s="2">
        <v>1030</v>
      </c>
      <c r="S30" s="2">
        <v>569</v>
      </c>
      <c r="T30" s="2">
        <v>668</v>
      </c>
      <c r="U30" s="2">
        <v>0</v>
      </c>
      <c r="V30" s="2">
        <v>1770</v>
      </c>
      <c r="W30" s="2">
        <v>3523</v>
      </c>
      <c r="X30" s="2">
        <v>0</v>
      </c>
      <c r="Y30" s="2">
        <v>1618</v>
      </c>
      <c r="Z30" s="2">
        <v>0</v>
      </c>
      <c r="AA30" s="1">
        <f t="shared" si="14"/>
        <v>10732</v>
      </c>
      <c r="AB30" s="13">
        <f t="shared" si="14"/>
        <v>3468</v>
      </c>
      <c r="AC30" s="18">
        <f>AA30+AB30</f>
        <v>14200</v>
      </c>
      <c r="AE30" s="3" t="s">
        <v>15</v>
      </c>
      <c r="AF30" s="2">
        <f t="shared" si="15"/>
        <v>2549.4418558343286</v>
      </c>
      <c r="AG30" s="2">
        <f t="shared" si="15"/>
        <v>2818.7961165048541</v>
      </c>
      <c r="AH30" s="2">
        <f t="shared" si="15"/>
        <v>4107.8910369068544</v>
      </c>
      <c r="AI30" s="2">
        <f t="shared" si="15"/>
        <v>2541.3772455089816</v>
      </c>
      <c r="AJ30" s="2" t="str">
        <f t="shared" si="15"/>
        <v>N.A.</v>
      </c>
      <c r="AK30" s="2">
        <f t="shared" si="15"/>
        <v>5080.8983050847464</v>
      </c>
      <c r="AL30" s="2">
        <f t="shared" si="15"/>
        <v>599.34572807266522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1607.5458442042486</v>
      </c>
      <c r="AQ30" s="16">
        <f t="shared" si="15"/>
        <v>3919.8933102652827</v>
      </c>
      <c r="AR30" s="14">
        <f t="shared" si="15"/>
        <v>2172.2797183098587</v>
      </c>
    </row>
    <row r="31" spans="1:44" ht="15" customHeight="1" thickBot="1" x14ac:dyDescent="0.3">
      <c r="A31" s="4" t="s">
        <v>16</v>
      </c>
      <c r="B31" s="2">
        <f t="shared" ref="B31:K31" si="16">SUM(B27:B30)</f>
        <v>66891514</v>
      </c>
      <c r="C31" s="2">
        <f t="shared" si="16"/>
        <v>319398105</v>
      </c>
      <c r="D31" s="2">
        <f t="shared" si="16"/>
        <v>37320649</v>
      </c>
      <c r="E31" s="2">
        <f t="shared" si="16"/>
        <v>8683044.9999999981</v>
      </c>
      <c r="F31" s="2">
        <f t="shared" si="16"/>
        <v>40772558</v>
      </c>
      <c r="G31" s="2">
        <f t="shared" si="16"/>
        <v>24809820.000000004</v>
      </c>
      <c r="H31" s="2">
        <f t="shared" si="16"/>
        <v>29071744.999999989</v>
      </c>
      <c r="I31" s="2">
        <f t="shared" si="16"/>
        <v>11119170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174056466</v>
      </c>
      <c r="M31" s="13">
        <f t="shared" ref="M31" si="18">C31+E31+G31+I31+K31</f>
        <v>364010140</v>
      </c>
      <c r="N31" s="18">
        <f>L31+M31</f>
        <v>538066606</v>
      </c>
      <c r="P31" s="4" t="s">
        <v>16</v>
      </c>
      <c r="Q31" s="2">
        <f t="shared" ref="Q31:Z31" si="19">SUM(Q27:Q30)</f>
        <v>21371</v>
      </c>
      <c r="R31" s="2">
        <f t="shared" si="19"/>
        <v>43760</v>
      </c>
      <c r="S31" s="2">
        <f t="shared" si="19"/>
        <v>11426</v>
      </c>
      <c r="T31" s="2">
        <f t="shared" si="19"/>
        <v>1996</v>
      </c>
      <c r="U31" s="2">
        <f t="shared" si="19"/>
        <v>5575</v>
      </c>
      <c r="V31" s="2">
        <f t="shared" si="19"/>
        <v>4783</v>
      </c>
      <c r="W31" s="2">
        <f t="shared" si="19"/>
        <v>12753</v>
      </c>
      <c r="X31" s="2">
        <f t="shared" si="19"/>
        <v>1845</v>
      </c>
      <c r="Y31" s="2">
        <f t="shared" si="19"/>
        <v>3754</v>
      </c>
      <c r="Z31" s="2">
        <f t="shared" si="19"/>
        <v>0</v>
      </c>
      <c r="AA31" s="1">
        <f t="shared" ref="AA31" si="20">Q31+S31+U31+W31+Y31</f>
        <v>54879</v>
      </c>
      <c r="AB31" s="13">
        <f t="shared" ref="AB31" si="21">R31+T31+V31+X31+Z31</f>
        <v>52384</v>
      </c>
      <c r="AC31" s="14">
        <f>AA31+AB31</f>
        <v>107263</v>
      </c>
      <c r="AE31" s="4" t="s">
        <v>16</v>
      </c>
      <c r="AF31" s="2">
        <f t="shared" ref="AF31:AO31" si="22">IFERROR(B31/Q31, "N.A.")</f>
        <v>3130.0132890365448</v>
      </c>
      <c r="AG31" s="2">
        <f t="shared" si="22"/>
        <v>7298.8598034734914</v>
      </c>
      <c r="AH31" s="2">
        <f t="shared" si="22"/>
        <v>3266.2917031332049</v>
      </c>
      <c r="AI31" s="2">
        <f t="shared" si="22"/>
        <v>4350.2229458917827</v>
      </c>
      <c r="AJ31" s="2">
        <f t="shared" si="22"/>
        <v>7313.4633183856504</v>
      </c>
      <c r="AK31" s="2">
        <f t="shared" si="22"/>
        <v>5187.0834204474186</v>
      </c>
      <c r="AL31" s="2">
        <f t="shared" si="22"/>
        <v>2279.6004861601182</v>
      </c>
      <c r="AM31" s="2">
        <f t="shared" si="22"/>
        <v>6026.6504065040654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3171.6406275624554</v>
      </c>
      <c r="AQ31" s="16">
        <f t="shared" ref="AQ31" si="24">IFERROR(M31/AB31, "N.A.")</f>
        <v>6948.8801924251684</v>
      </c>
      <c r="AR31" s="14">
        <f t="shared" ref="AR31" si="25">IFERROR(N31/AC31, "N.A.")</f>
        <v>5016.3300112806837</v>
      </c>
    </row>
    <row r="32" spans="1:44" ht="15" customHeight="1" thickBot="1" x14ac:dyDescent="0.3">
      <c r="A32" s="5" t="s">
        <v>0</v>
      </c>
      <c r="B32" s="48">
        <f>B31+C31</f>
        <v>386289619</v>
      </c>
      <c r="C32" s="49"/>
      <c r="D32" s="48">
        <f>D31+E31</f>
        <v>46003694</v>
      </c>
      <c r="E32" s="49"/>
      <c r="F32" s="48">
        <f>F31+G31</f>
        <v>65582378</v>
      </c>
      <c r="G32" s="49"/>
      <c r="H32" s="48">
        <f>H31+I31</f>
        <v>40190914.999999985</v>
      </c>
      <c r="I32" s="49"/>
      <c r="J32" s="48">
        <f>J31+K31</f>
        <v>0</v>
      </c>
      <c r="K32" s="49"/>
      <c r="L32" s="48">
        <f>L31+M31</f>
        <v>538066606</v>
      </c>
      <c r="M32" s="50"/>
      <c r="N32" s="19">
        <f>B32+D32+F32+H32+J32</f>
        <v>538066606</v>
      </c>
      <c r="P32" s="5" t="s">
        <v>0</v>
      </c>
      <c r="Q32" s="48">
        <f>Q31+R31</f>
        <v>65131</v>
      </c>
      <c r="R32" s="49"/>
      <c r="S32" s="48">
        <f>S31+T31</f>
        <v>13422</v>
      </c>
      <c r="T32" s="49"/>
      <c r="U32" s="48">
        <f>U31+V31</f>
        <v>10358</v>
      </c>
      <c r="V32" s="49"/>
      <c r="W32" s="48">
        <f>W31+X31</f>
        <v>14598</v>
      </c>
      <c r="X32" s="49"/>
      <c r="Y32" s="48">
        <f>Y31+Z31</f>
        <v>3754</v>
      </c>
      <c r="Z32" s="49"/>
      <c r="AA32" s="48">
        <f>AA31+AB31</f>
        <v>107263</v>
      </c>
      <c r="AB32" s="49"/>
      <c r="AC32" s="20">
        <f>Q32+S32+U32+W32+Y32</f>
        <v>107263</v>
      </c>
      <c r="AE32" s="5" t="s">
        <v>0</v>
      </c>
      <c r="AF32" s="28">
        <f>IFERROR(B32/Q32,"N.A.")</f>
        <v>5930.964041700573</v>
      </c>
      <c r="AG32" s="29"/>
      <c r="AH32" s="28">
        <f>IFERROR(D32/S32,"N.A.")</f>
        <v>3427.4842795410518</v>
      </c>
      <c r="AI32" s="29"/>
      <c r="AJ32" s="28">
        <f>IFERROR(F32/U32,"N.A.")</f>
        <v>6331.5676771577528</v>
      </c>
      <c r="AK32" s="29"/>
      <c r="AL32" s="28">
        <f>IFERROR(H32/W32,"N.A.")</f>
        <v>2753.1795451431694</v>
      </c>
      <c r="AM32" s="29"/>
      <c r="AN32" s="28">
        <f>IFERROR(J32/Y32,"N.A.")</f>
        <v>0</v>
      </c>
      <c r="AO32" s="29"/>
      <c r="AP32" s="28">
        <f>IFERROR(L32/AA32,"N.A.")</f>
        <v>5016.3300112806837</v>
      </c>
      <c r="AQ32" s="29"/>
      <c r="AR32" s="17">
        <f>IFERROR(N32/AC32, "N.A.")</f>
        <v>5016.3300112806837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3922694</v>
      </c>
      <c r="C39" s="2"/>
      <c r="D39" s="2">
        <v>250260</v>
      </c>
      <c r="E39" s="2"/>
      <c r="F39" s="2">
        <v>4339786</v>
      </c>
      <c r="G39" s="2"/>
      <c r="H39" s="2">
        <v>21977230.999999993</v>
      </c>
      <c r="I39" s="2"/>
      <c r="J39" s="2">
        <v>0</v>
      </c>
      <c r="K39" s="2"/>
      <c r="L39" s="1">
        <f t="shared" ref="L39:M42" si="26">B39+D39+F39+H39+J39</f>
        <v>30489970.999999993</v>
      </c>
      <c r="M39" s="13">
        <f t="shared" si="26"/>
        <v>0</v>
      </c>
      <c r="N39" s="14">
        <f>L39+M39</f>
        <v>30489970.999999993</v>
      </c>
      <c r="P39" s="3" t="s">
        <v>12</v>
      </c>
      <c r="Q39" s="2">
        <v>2103</v>
      </c>
      <c r="R39" s="2">
        <v>0</v>
      </c>
      <c r="S39" s="2">
        <v>97</v>
      </c>
      <c r="T39" s="2">
        <v>0</v>
      </c>
      <c r="U39" s="2">
        <v>648</v>
      </c>
      <c r="V39" s="2">
        <v>0</v>
      </c>
      <c r="W39" s="2">
        <v>16220</v>
      </c>
      <c r="X39" s="2">
        <v>0</v>
      </c>
      <c r="Y39" s="2">
        <v>3936</v>
      </c>
      <c r="Z39" s="2">
        <v>0</v>
      </c>
      <c r="AA39" s="1">
        <f t="shared" ref="AA39:AB42" si="27">Q39+S39+U39+W39+Y39</f>
        <v>23004</v>
      </c>
      <c r="AB39" s="13">
        <f t="shared" si="27"/>
        <v>0</v>
      </c>
      <c r="AC39" s="14">
        <f>AA39+AB39</f>
        <v>23004</v>
      </c>
      <c r="AE39" s="3" t="s">
        <v>12</v>
      </c>
      <c r="AF39" s="2">
        <f t="shared" ref="AF39:AR42" si="28">IFERROR(B39/Q39, "N.A.")</f>
        <v>1865.2848311935331</v>
      </c>
      <c r="AG39" s="2" t="str">
        <f t="shared" si="28"/>
        <v>N.A.</v>
      </c>
      <c r="AH39" s="2">
        <f t="shared" si="28"/>
        <v>2580</v>
      </c>
      <c r="AI39" s="2" t="str">
        <f t="shared" si="28"/>
        <v>N.A.</v>
      </c>
      <c r="AJ39" s="2">
        <f t="shared" si="28"/>
        <v>6697.200617283951</v>
      </c>
      <c r="AK39" s="2" t="str">
        <f t="shared" si="28"/>
        <v>N.A.</v>
      </c>
      <c r="AL39" s="2">
        <f t="shared" si="28"/>
        <v>1354.9464241676937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1325.4204051469305</v>
      </c>
      <c r="AQ39" s="16" t="str">
        <f t="shared" si="28"/>
        <v>N.A.</v>
      </c>
      <c r="AR39" s="14">
        <f t="shared" si="28"/>
        <v>1325.4204051469305</v>
      </c>
    </row>
    <row r="40" spans="1:44" ht="15" customHeight="1" thickBot="1" x14ac:dyDescent="0.3">
      <c r="A40" s="3" t="s">
        <v>13</v>
      </c>
      <c r="B40" s="2">
        <v>13298196.999999998</v>
      </c>
      <c r="C40" s="2">
        <v>1554160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13298196.999999998</v>
      </c>
      <c r="M40" s="13">
        <f t="shared" si="26"/>
        <v>1554160</v>
      </c>
      <c r="N40" s="14">
        <f>L40+M40</f>
        <v>14852356.999999998</v>
      </c>
      <c r="P40" s="3" t="s">
        <v>13</v>
      </c>
      <c r="Q40" s="2">
        <v>7116</v>
      </c>
      <c r="R40" s="2">
        <v>436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7116</v>
      </c>
      <c r="AB40" s="13">
        <f t="shared" si="27"/>
        <v>436</v>
      </c>
      <c r="AC40" s="14">
        <f>AA40+AB40</f>
        <v>7552</v>
      </c>
      <c r="AE40" s="3" t="s">
        <v>13</v>
      </c>
      <c r="AF40" s="2">
        <f t="shared" si="28"/>
        <v>1868.7741708825181</v>
      </c>
      <c r="AG40" s="2">
        <f t="shared" si="28"/>
        <v>3564.5871559633028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1868.7741708825181</v>
      </c>
      <c r="AQ40" s="16">
        <f t="shared" si="28"/>
        <v>3564.5871559633028</v>
      </c>
      <c r="AR40" s="14">
        <f t="shared" si="28"/>
        <v>1966.6786281779659</v>
      </c>
    </row>
    <row r="41" spans="1:44" ht="15" customHeight="1" thickBot="1" x14ac:dyDescent="0.3">
      <c r="A41" s="3" t="s">
        <v>14</v>
      </c>
      <c r="B41" s="2">
        <v>19863820.000000004</v>
      </c>
      <c r="C41" s="2">
        <v>165516421</v>
      </c>
      <c r="D41" s="2">
        <v>9633990</v>
      </c>
      <c r="E41" s="2"/>
      <c r="F41" s="2"/>
      <c r="G41" s="2">
        <v>17631300</v>
      </c>
      <c r="H41" s="2"/>
      <c r="I41" s="2">
        <v>2531710</v>
      </c>
      <c r="J41" s="2">
        <v>0</v>
      </c>
      <c r="K41" s="2"/>
      <c r="L41" s="1">
        <f t="shared" si="26"/>
        <v>29497810.000000004</v>
      </c>
      <c r="M41" s="13">
        <f t="shared" si="26"/>
        <v>185679431</v>
      </c>
      <c r="N41" s="14">
        <f>L41+M41</f>
        <v>215177241</v>
      </c>
      <c r="P41" s="3" t="s">
        <v>14</v>
      </c>
      <c r="Q41" s="2">
        <v>7181</v>
      </c>
      <c r="R41" s="2">
        <v>26938</v>
      </c>
      <c r="S41" s="2">
        <v>1976</v>
      </c>
      <c r="T41" s="2">
        <v>0</v>
      </c>
      <c r="U41" s="2">
        <v>0</v>
      </c>
      <c r="V41" s="2">
        <v>1828</v>
      </c>
      <c r="W41" s="2">
        <v>0</v>
      </c>
      <c r="X41" s="2">
        <v>639</v>
      </c>
      <c r="Y41" s="2">
        <v>2272</v>
      </c>
      <c r="Z41" s="2">
        <v>0</v>
      </c>
      <c r="AA41" s="1">
        <f t="shared" si="27"/>
        <v>11429</v>
      </c>
      <c r="AB41" s="13">
        <f t="shared" si="27"/>
        <v>29405</v>
      </c>
      <c r="AC41" s="14">
        <f>AA41+AB41</f>
        <v>40834</v>
      </c>
      <c r="AE41" s="3" t="s">
        <v>14</v>
      </c>
      <c r="AF41" s="2">
        <f t="shared" si="28"/>
        <v>2766.1634869795298</v>
      </c>
      <c r="AG41" s="2">
        <f t="shared" si="28"/>
        <v>6144.3470562031334</v>
      </c>
      <c r="AH41" s="2">
        <f t="shared" si="28"/>
        <v>4875.501012145749</v>
      </c>
      <c r="AI41" s="2" t="str">
        <f t="shared" si="28"/>
        <v>N.A.</v>
      </c>
      <c r="AJ41" s="2" t="str">
        <f t="shared" si="28"/>
        <v>N.A.</v>
      </c>
      <c r="AK41" s="2">
        <f t="shared" si="28"/>
        <v>9645.1312910284469</v>
      </c>
      <c r="AL41" s="2" t="str">
        <f t="shared" si="28"/>
        <v>N.A.</v>
      </c>
      <c r="AM41" s="2">
        <f t="shared" si="28"/>
        <v>3961.9874804381848</v>
      </c>
      <c r="AN41" s="2">
        <f t="shared" si="28"/>
        <v>0</v>
      </c>
      <c r="AO41" s="2" t="str">
        <f t="shared" si="28"/>
        <v>N.A.</v>
      </c>
      <c r="AP41" s="15">
        <f t="shared" si="28"/>
        <v>2580.9615889404149</v>
      </c>
      <c r="AQ41" s="16">
        <f t="shared" si="28"/>
        <v>6314.5530011902738</v>
      </c>
      <c r="AR41" s="14">
        <f t="shared" si="28"/>
        <v>5269.5606847235149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4224</v>
      </c>
      <c r="I42" s="2"/>
      <c r="J42" s="2">
        <v>0</v>
      </c>
      <c r="K42" s="2"/>
      <c r="L42" s="1">
        <f t="shared" si="26"/>
        <v>4224</v>
      </c>
      <c r="M42" s="13">
        <f t="shared" si="26"/>
        <v>0</v>
      </c>
      <c r="N42" s="14">
        <f>L42+M42</f>
        <v>4224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48</v>
      </c>
      <c r="X42" s="2">
        <v>0</v>
      </c>
      <c r="Y42" s="2">
        <v>1228</v>
      </c>
      <c r="Z42" s="2">
        <v>0</v>
      </c>
      <c r="AA42" s="1">
        <f t="shared" si="27"/>
        <v>1276</v>
      </c>
      <c r="AB42" s="13">
        <f t="shared" si="27"/>
        <v>0</v>
      </c>
      <c r="AC42" s="14">
        <f>AA42+AB42</f>
        <v>1276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88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3.3103448275862069</v>
      </c>
      <c r="AQ42" s="16" t="str">
        <f t="shared" si="28"/>
        <v>N.A.</v>
      </c>
      <c r="AR42" s="14">
        <f t="shared" si="28"/>
        <v>3.3103448275862069</v>
      </c>
    </row>
    <row r="43" spans="1:44" ht="15" customHeight="1" thickBot="1" x14ac:dyDescent="0.3">
      <c r="A43" s="4" t="s">
        <v>16</v>
      </c>
      <c r="B43" s="2">
        <f t="shared" ref="B43:K43" si="29">SUM(B39:B42)</f>
        <v>37084711</v>
      </c>
      <c r="C43" s="2">
        <f t="shared" si="29"/>
        <v>167070581</v>
      </c>
      <c r="D43" s="2">
        <f t="shared" si="29"/>
        <v>9884250</v>
      </c>
      <c r="E43" s="2">
        <f t="shared" si="29"/>
        <v>0</v>
      </c>
      <c r="F43" s="2">
        <f t="shared" si="29"/>
        <v>4339786</v>
      </c>
      <c r="G43" s="2">
        <f t="shared" si="29"/>
        <v>17631300</v>
      </c>
      <c r="H43" s="2">
        <f t="shared" si="29"/>
        <v>21981454.999999993</v>
      </c>
      <c r="I43" s="2">
        <f t="shared" si="29"/>
        <v>2531710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73290202</v>
      </c>
      <c r="M43" s="13">
        <f t="shared" ref="M43" si="31">C43+E43+G43+I43+K43</f>
        <v>187233591</v>
      </c>
      <c r="N43" s="18">
        <f>L43+M43</f>
        <v>260523793</v>
      </c>
      <c r="P43" s="4" t="s">
        <v>16</v>
      </c>
      <c r="Q43" s="2">
        <f t="shared" ref="Q43:Z43" si="32">SUM(Q39:Q42)</f>
        <v>16400</v>
      </c>
      <c r="R43" s="2">
        <f t="shared" si="32"/>
        <v>27374</v>
      </c>
      <c r="S43" s="2">
        <f t="shared" si="32"/>
        <v>2073</v>
      </c>
      <c r="T43" s="2">
        <f t="shared" si="32"/>
        <v>0</v>
      </c>
      <c r="U43" s="2">
        <f t="shared" si="32"/>
        <v>648</v>
      </c>
      <c r="V43" s="2">
        <f t="shared" si="32"/>
        <v>1828</v>
      </c>
      <c r="W43" s="2">
        <f t="shared" si="32"/>
        <v>16268</v>
      </c>
      <c r="X43" s="2">
        <f t="shared" si="32"/>
        <v>639</v>
      </c>
      <c r="Y43" s="2">
        <f t="shared" si="32"/>
        <v>7436</v>
      </c>
      <c r="Z43" s="2">
        <f t="shared" si="32"/>
        <v>0</v>
      </c>
      <c r="AA43" s="1">
        <f t="shared" ref="AA43" si="33">Q43+S43+U43+W43+Y43</f>
        <v>42825</v>
      </c>
      <c r="AB43" s="13">
        <f t="shared" ref="AB43" si="34">R43+T43+V43+X43+Z43</f>
        <v>29841</v>
      </c>
      <c r="AC43" s="18">
        <f>AA43+AB43</f>
        <v>72666</v>
      </c>
      <c r="AE43" s="4" t="s">
        <v>16</v>
      </c>
      <c r="AF43" s="2">
        <f t="shared" ref="AF43:AO43" si="35">IFERROR(B43/Q43, "N.A.")</f>
        <v>2261.2628658536587</v>
      </c>
      <c r="AG43" s="2">
        <f t="shared" si="35"/>
        <v>6103.2578724336963</v>
      </c>
      <c r="AH43" s="2">
        <f t="shared" si="35"/>
        <v>4768.0897250361795</v>
      </c>
      <c r="AI43" s="2" t="str">
        <f t="shared" si="35"/>
        <v>N.A.</v>
      </c>
      <c r="AJ43" s="2">
        <f t="shared" si="35"/>
        <v>6697.200617283951</v>
      </c>
      <c r="AK43" s="2">
        <f t="shared" si="35"/>
        <v>9645.1312910284469</v>
      </c>
      <c r="AL43" s="2">
        <f t="shared" si="35"/>
        <v>1351.2082001475285</v>
      </c>
      <c r="AM43" s="2">
        <f t="shared" si="35"/>
        <v>3961.9874804381848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1711.3882545242266</v>
      </c>
      <c r="AQ43" s="16">
        <f t="shared" ref="AQ43" si="37">IFERROR(M43/AB43, "N.A.")</f>
        <v>6274.3738815723336</v>
      </c>
      <c r="AR43" s="14">
        <f t="shared" ref="AR43" si="38">IFERROR(N43/AC43, "N.A.")</f>
        <v>3585.2227038780175</v>
      </c>
    </row>
    <row r="44" spans="1:44" ht="15" customHeight="1" thickBot="1" x14ac:dyDescent="0.3">
      <c r="A44" s="5" t="s">
        <v>0</v>
      </c>
      <c r="B44" s="48">
        <f>B43+C43</f>
        <v>204155292</v>
      </c>
      <c r="C44" s="49"/>
      <c r="D44" s="48">
        <f>D43+E43</f>
        <v>9884250</v>
      </c>
      <c r="E44" s="49"/>
      <c r="F44" s="48">
        <f>F43+G43</f>
        <v>21971086</v>
      </c>
      <c r="G44" s="49"/>
      <c r="H44" s="48">
        <f>H43+I43</f>
        <v>24513164.999999993</v>
      </c>
      <c r="I44" s="49"/>
      <c r="J44" s="48">
        <f>J43+K43</f>
        <v>0</v>
      </c>
      <c r="K44" s="49"/>
      <c r="L44" s="48">
        <f>L43+M43</f>
        <v>260523793</v>
      </c>
      <c r="M44" s="50"/>
      <c r="N44" s="19">
        <f>B44+D44+F44+H44+J44</f>
        <v>260523793</v>
      </c>
      <c r="P44" s="5" t="s">
        <v>0</v>
      </c>
      <c r="Q44" s="48">
        <f>Q43+R43</f>
        <v>43774</v>
      </c>
      <c r="R44" s="49"/>
      <c r="S44" s="48">
        <f>S43+T43</f>
        <v>2073</v>
      </c>
      <c r="T44" s="49"/>
      <c r="U44" s="48">
        <f>U43+V43</f>
        <v>2476</v>
      </c>
      <c r="V44" s="49"/>
      <c r="W44" s="48">
        <f>W43+X43</f>
        <v>16907</v>
      </c>
      <c r="X44" s="49"/>
      <c r="Y44" s="48">
        <f>Y43+Z43</f>
        <v>7436</v>
      </c>
      <c r="Z44" s="49"/>
      <c r="AA44" s="48">
        <f>AA43+AB43</f>
        <v>72666</v>
      </c>
      <c r="AB44" s="50"/>
      <c r="AC44" s="19">
        <f>Q44+S44+U44+W44+Y44</f>
        <v>72666</v>
      </c>
      <c r="AE44" s="5" t="s">
        <v>0</v>
      </c>
      <c r="AF44" s="28">
        <f>IFERROR(B44/Q44,"N.A.")</f>
        <v>4663.8482204048069</v>
      </c>
      <c r="AG44" s="29"/>
      <c r="AH44" s="28">
        <f>IFERROR(D44/S44,"N.A.")</f>
        <v>4768.0897250361795</v>
      </c>
      <c r="AI44" s="29"/>
      <c r="AJ44" s="28">
        <f>IFERROR(F44/U44,"N.A.")</f>
        <v>8873.6211631663973</v>
      </c>
      <c r="AK44" s="29"/>
      <c r="AL44" s="28">
        <f>IFERROR(H44/W44,"N.A.")</f>
        <v>1449.8825930088124</v>
      </c>
      <c r="AM44" s="29"/>
      <c r="AN44" s="28">
        <f>IFERROR(J44/Y44,"N.A.")</f>
        <v>0</v>
      </c>
      <c r="AO44" s="29"/>
      <c r="AP44" s="28">
        <f>IFERROR(L44/AA44,"N.A.")</f>
        <v>3585.2227038780175</v>
      </c>
      <c r="AQ44" s="29"/>
      <c r="AR44" s="17">
        <f>IFERROR(N44/AC44, "N.A.")</f>
        <v>3585.2227038780175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78177557.000000015</v>
      </c>
      <c r="C15" s="2"/>
      <c r="D15" s="2">
        <v>68841361.999999955</v>
      </c>
      <c r="E15" s="2"/>
      <c r="F15" s="2">
        <v>56267063.999999993</v>
      </c>
      <c r="G15" s="2"/>
      <c r="H15" s="2">
        <v>157232118.00000006</v>
      </c>
      <c r="I15" s="2"/>
      <c r="J15" s="2">
        <v>0</v>
      </c>
      <c r="K15" s="2"/>
      <c r="L15" s="1">
        <f t="shared" ref="L15:M18" si="0">B15+D15+F15+H15+J15</f>
        <v>360518101</v>
      </c>
      <c r="M15" s="13">
        <f t="shared" si="0"/>
        <v>0</v>
      </c>
      <c r="N15" s="14">
        <f>L15+M15</f>
        <v>360518101</v>
      </c>
      <c r="P15" s="3" t="s">
        <v>12</v>
      </c>
      <c r="Q15" s="2">
        <v>17960</v>
      </c>
      <c r="R15" s="2">
        <v>0</v>
      </c>
      <c r="S15" s="2">
        <v>12087</v>
      </c>
      <c r="T15" s="2">
        <v>0</v>
      </c>
      <c r="U15" s="2">
        <v>8827</v>
      </c>
      <c r="V15" s="2">
        <v>0</v>
      </c>
      <c r="W15" s="2">
        <v>42244</v>
      </c>
      <c r="X15" s="2">
        <v>0</v>
      </c>
      <c r="Y15" s="2">
        <v>4633</v>
      </c>
      <c r="Z15" s="2">
        <v>0</v>
      </c>
      <c r="AA15" s="1">
        <f t="shared" ref="AA15:AB18" si="1">Q15+S15+U15+W15+Y15</f>
        <v>85751</v>
      </c>
      <c r="AB15" s="13">
        <f t="shared" si="1"/>
        <v>0</v>
      </c>
      <c r="AC15" s="14">
        <f>AA15+AB15</f>
        <v>85751</v>
      </c>
      <c r="AE15" s="3" t="s">
        <v>12</v>
      </c>
      <c r="AF15" s="2">
        <f t="shared" ref="AF15:AR18" si="2">IFERROR(B15/Q15, "N.A.")</f>
        <v>4352.870657015591</v>
      </c>
      <c r="AG15" s="2" t="str">
        <f t="shared" si="2"/>
        <v>N.A.</v>
      </c>
      <c r="AH15" s="2">
        <f t="shared" si="2"/>
        <v>5695.4878795399982</v>
      </c>
      <c r="AI15" s="2" t="str">
        <f t="shared" si="2"/>
        <v>N.A.</v>
      </c>
      <c r="AJ15" s="2">
        <f t="shared" si="2"/>
        <v>6374.4266455194283</v>
      </c>
      <c r="AK15" s="2" t="str">
        <f t="shared" si="2"/>
        <v>N.A.</v>
      </c>
      <c r="AL15" s="2">
        <f t="shared" si="2"/>
        <v>3721.9988163999637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4204.2436939510908</v>
      </c>
      <c r="AQ15" s="16" t="str">
        <f t="shared" si="2"/>
        <v>N.A.</v>
      </c>
      <c r="AR15" s="14">
        <f t="shared" si="2"/>
        <v>4204.2436939510908</v>
      </c>
    </row>
    <row r="16" spans="1:44" ht="15" customHeight="1" thickBot="1" x14ac:dyDescent="0.3">
      <c r="A16" s="3" t="s">
        <v>13</v>
      </c>
      <c r="B16" s="2">
        <v>42826705.999999978</v>
      </c>
      <c r="C16" s="2">
        <v>2846459.9999999995</v>
      </c>
      <c r="D16" s="2">
        <v>86860</v>
      </c>
      <c r="E16" s="2"/>
      <c r="F16" s="2"/>
      <c r="G16" s="2"/>
      <c r="H16" s="2"/>
      <c r="I16" s="2"/>
      <c r="J16" s="2"/>
      <c r="K16" s="2"/>
      <c r="L16" s="1">
        <f t="shared" si="0"/>
        <v>42913565.999999978</v>
      </c>
      <c r="M16" s="13">
        <f t="shared" si="0"/>
        <v>2846459.9999999995</v>
      </c>
      <c r="N16" s="14">
        <f>L16+M16</f>
        <v>45760025.999999978</v>
      </c>
      <c r="P16" s="3" t="s">
        <v>13</v>
      </c>
      <c r="Q16" s="2">
        <v>13516</v>
      </c>
      <c r="R16" s="2">
        <v>638</v>
      </c>
      <c r="S16" s="2">
        <v>101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13617</v>
      </c>
      <c r="AB16" s="13">
        <f t="shared" si="1"/>
        <v>638</v>
      </c>
      <c r="AC16" s="14">
        <f>AA16+AB16</f>
        <v>14255</v>
      </c>
      <c r="AE16" s="3" t="s">
        <v>13</v>
      </c>
      <c r="AF16" s="2">
        <f t="shared" si="2"/>
        <v>3168.5932228469946</v>
      </c>
      <c r="AG16" s="2">
        <f t="shared" si="2"/>
        <v>4461.5360501567393</v>
      </c>
      <c r="AH16" s="2">
        <f t="shared" si="2"/>
        <v>860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3151.4699272967596</v>
      </c>
      <c r="AQ16" s="16">
        <f t="shared" si="2"/>
        <v>4461.5360501567393</v>
      </c>
      <c r="AR16" s="14">
        <f t="shared" si="2"/>
        <v>3210.1035426166241</v>
      </c>
    </row>
    <row r="17" spans="1:44" ht="15" customHeight="1" thickBot="1" x14ac:dyDescent="0.3">
      <c r="A17" s="3" t="s">
        <v>14</v>
      </c>
      <c r="B17" s="2">
        <v>194942051.00000015</v>
      </c>
      <c r="C17" s="2">
        <v>1096007650.000001</v>
      </c>
      <c r="D17" s="2">
        <v>55714909</v>
      </c>
      <c r="E17" s="2">
        <v>27912635</v>
      </c>
      <c r="F17" s="2"/>
      <c r="G17" s="2">
        <v>109966880.00000003</v>
      </c>
      <c r="H17" s="2"/>
      <c r="I17" s="2">
        <v>63333567.999999993</v>
      </c>
      <c r="J17" s="2">
        <v>0</v>
      </c>
      <c r="K17" s="2"/>
      <c r="L17" s="1">
        <f t="shared" si="0"/>
        <v>250656960.00000015</v>
      </c>
      <c r="M17" s="13">
        <f t="shared" si="0"/>
        <v>1297220733.000001</v>
      </c>
      <c r="N17" s="14">
        <f>L17+M17</f>
        <v>1547877693.0000012</v>
      </c>
      <c r="P17" s="3" t="s">
        <v>14</v>
      </c>
      <c r="Q17" s="2">
        <v>41597</v>
      </c>
      <c r="R17" s="2">
        <v>160548</v>
      </c>
      <c r="S17" s="2">
        <v>10855</v>
      </c>
      <c r="T17" s="2">
        <v>3635</v>
      </c>
      <c r="U17" s="2">
        <v>0</v>
      </c>
      <c r="V17" s="2">
        <v>10171</v>
      </c>
      <c r="W17" s="2">
        <v>0</v>
      </c>
      <c r="X17" s="2">
        <v>8655</v>
      </c>
      <c r="Y17" s="2">
        <v>4868</v>
      </c>
      <c r="Z17" s="2">
        <v>0</v>
      </c>
      <c r="AA17" s="1">
        <f t="shared" si="1"/>
        <v>57320</v>
      </c>
      <c r="AB17" s="13">
        <f t="shared" si="1"/>
        <v>183009</v>
      </c>
      <c r="AC17" s="14">
        <f>AA17+AB17</f>
        <v>240329</v>
      </c>
      <c r="AE17" s="3" t="s">
        <v>14</v>
      </c>
      <c r="AF17" s="2">
        <f t="shared" si="2"/>
        <v>4686.4449599730788</v>
      </c>
      <c r="AG17" s="2">
        <f t="shared" si="2"/>
        <v>6826.6664798066686</v>
      </c>
      <c r="AH17" s="2">
        <f t="shared" si="2"/>
        <v>5132.6493781667432</v>
      </c>
      <c r="AI17" s="2">
        <f t="shared" si="2"/>
        <v>7678.8541953232461</v>
      </c>
      <c r="AJ17" s="2" t="str">
        <f t="shared" si="2"/>
        <v>N.A.</v>
      </c>
      <c r="AK17" s="2">
        <f t="shared" si="2"/>
        <v>10811.806115426214</v>
      </c>
      <c r="AL17" s="2" t="str">
        <f t="shared" si="2"/>
        <v>N.A.</v>
      </c>
      <c r="AM17" s="2">
        <f t="shared" si="2"/>
        <v>7317.5699595609467</v>
      </c>
      <c r="AN17" s="2">
        <f t="shared" si="2"/>
        <v>0</v>
      </c>
      <c r="AO17" s="2" t="str">
        <f t="shared" si="2"/>
        <v>N.A.</v>
      </c>
      <c r="AP17" s="15">
        <f t="shared" si="2"/>
        <v>4372.940683879975</v>
      </c>
      <c r="AQ17" s="16">
        <f t="shared" si="2"/>
        <v>7088.289280855045</v>
      </c>
      <c r="AR17" s="14">
        <f t="shared" si="2"/>
        <v>6440.6613142816768</v>
      </c>
    </row>
    <row r="18" spans="1:44" ht="15" customHeight="1" thickBot="1" x14ac:dyDescent="0.3">
      <c r="A18" s="3" t="s">
        <v>15</v>
      </c>
      <c r="B18" s="2">
        <v>3114450</v>
      </c>
      <c r="C18" s="2"/>
      <c r="D18" s="2"/>
      <c r="E18" s="2"/>
      <c r="F18" s="2"/>
      <c r="G18" s="2"/>
      <c r="H18" s="2">
        <v>345860.00000000006</v>
      </c>
      <c r="I18" s="2"/>
      <c r="J18" s="2">
        <v>0</v>
      </c>
      <c r="K18" s="2"/>
      <c r="L18" s="1">
        <f t="shared" si="0"/>
        <v>3460310</v>
      </c>
      <c r="M18" s="13">
        <f t="shared" si="0"/>
        <v>0</v>
      </c>
      <c r="N18" s="14">
        <f>L18+M18</f>
        <v>3460310</v>
      </c>
      <c r="P18" s="3" t="s">
        <v>15</v>
      </c>
      <c r="Q18" s="2">
        <v>679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484</v>
      </c>
      <c r="X18" s="2">
        <v>0</v>
      </c>
      <c r="Y18" s="2">
        <v>126</v>
      </c>
      <c r="Z18" s="2">
        <v>0</v>
      </c>
      <c r="AA18" s="1">
        <f t="shared" si="1"/>
        <v>1289</v>
      </c>
      <c r="AB18" s="13">
        <f t="shared" si="1"/>
        <v>0</v>
      </c>
      <c r="AC18" s="18">
        <f>AA18+AB18</f>
        <v>1289</v>
      </c>
      <c r="AE18" s="3" t="s">
        <v>15</v>
      </c>
      <c r="AF18" s="2">
        <f t="shared" si="2"/>
        <v>4586.8188512518409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714.5867768595042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2684.4918541505044</v>
      </c>
      <c r="AQ18" s="16" t="str">
        <f t="shared" si="2"/>
        <v>N.A.</v>
      </c>
      <c r="AR18" s="14">
        <f t="shared" si="2"/>
        <v>2684.4918541505044</v>
      </c>
    </row>
    <row r="19" spans="1:44" ht="15" customHeight="1" thickBot="1" x14ac:dyDescent="0.3">
      <c r="A19" s="4" t="s">
        <v>16</v>
      </c>
      <c r="B19" s="2">
        <f t="shared" ref="B19:K19" si="3">SUM(B15:B18)</f>
        <v>319060764.00000012</v>
      </c>
      <c r="C19" s="2">
        <f t="shared" si="3"/>
        <v>1098854110.000001</v>
      </c>
      <c r="D19" s="2">
        <f t="shared" si="3"/>
        <v>124643130.99999996</v>
      </c>
      <c r="E19" s="2">
        <f t="shared" si="3"/>
        <v>27912635</v>
      </c>
      <c r="F19" s="2">
        <f t="shared" si="3"/>
        <v>56267063.999999993</v>
      </c>
      <c r="G19" s="2">
        <f t="shared" si="3"/>
        <v>109966880.00000003</v>
      </c>
      <c r="H19" s="2">
        <f t="shared" si="3"/>
        <v>157577978.00000006</v>
      </c>
      <c r="I19" s="2">
        <f t="shared" si="3"/>
        <v>63333567.999999993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657548937.00000012</v>
      </c>
      <c r="M19" s="13">
        <f t="shared" ref="M19" si="5">C19+E19+G19+I19+K19</f>
        <v>1300067193.000001</v>
      </c>
      <c r="N19" s="18">
        <f>L19+M19</f>
        <v>1957616130.000001</v>
      </c>
      <c r="P19" s="4" t="s">
        <v>16</v>
      </c>
      <c r="Q19" s="2">
        <f t="shared" ref="Q19:Z19" si="6">SUM(Q15:Q18)</f>
        <v>73752</v>
      </c>
      <c r="R19" s="2">
        <f t="shared" si="6"/>
        <v>161186</v>
      </c>
      <c r="S19" s="2">
        <f t="shared" si="6"/>
        <v>23043</v>
      </c>
      <c r="T19" s="2">
        <f t="shared" si="6"/>
        <v>3635</v>
      </c>
      <c r="U19" s="2">
        <f t="shared" si="6"/>
        <v>8827</v>
      </c>
      <c r="V19" s="2">
        <f t="shared" si="6"/>
        <v>10171</v>
      </c>
      <c r="W19" s="2">
        <f t="shared" si="6"/>
        <v>42728</v>
      </c>
      <c r="X19" s="2">
        <f t="shared" si="6"/>
        <v>8655</v>
      </c>
      <c r="Y19" s="2">
        <f t="shared" si="6"/>
        <v>9627</v>
      </c>
      <c r="Z19" s="2">
        <f t="shared" si="6"/>
        <v>0</v>
      </c>
      <c r="AA19" s="1">
        <f t="shared" ref="AA19" si="7">Q19+S19+U19+W19+Y19</f>
        <v>157977</v>
      </c>
      <c r="AB19" s="13">
        <f t="shared" ref="AB19" si="8">R19+T19+V19+X19+Z19</f>
        <v>183647</v>
      </c>
      <c r="AC19" s="14">
        <f>AA19+AB19</f>
        <v>341624</v>
      </c>
      <c r="AE19" s="4" t="s">
        <v>16</v>
      </c>
      <c r="AF19" s="2">
        <f t="shared" ref="AF19:AO19" si="9">IFERROR(B19/Q19, "N.A.")</f>
        <v>4326.1303286690545</v>
      </c>
      <c r="AG19" s="2">
        <f t="shared" si="9"/>
        <v>6817.3049148189111</v>
      </c>
      <c r="AH19" s="2">
        <f t="shared" si="9"/>
        <v>5409.1537994184764</v>
      </c>
      <c r="AI19" s="2">
        <f t="shared" si="9"/>
        <v>7678.8541953232461</v>
      </c>
      <c r="AJ19" s="2">
        <f t="shared" si="9"/>
        <v>6374.4266455194283</v>
      </c>
      <c r="AK19" s="2">
        <f t="shared" si="9"/>
        <v>10811.806115426214</v>
      </c>
      <c r="AL19" s="2">
        <f t="shared" si="9"/>
        <v>3687.9324564688272</v>
      </c>
      <c r="AM19" s="2">
        <f t="shared" si="9"/>
        <v>7317.5699595609467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4162.3080385119356</v>
      </c>
      <c r="AQ19" s="16">
        <f t="shared" ref="AQ19" si="11">IFERROR(M19/AB19, "N.A.")</f>
        <v>7079.163792493212</v>
      </c>
      <c r="AR19" s="14">
        <f t="shared" ref="AR19" si="12">IFERROR(N19/AC19, "N.A.")</f>
        <v>5730.3237770180112</v>
      </c>
    </row>
    <row r="20" spans="1:44" ht="15" customHeight="1" thickBot="1" x14ac:dyDescent="0.3">
      <c r="A20" s="5" t="s">
        <v>0</v>
      </c>
      <c r="B20" s="48">
        <f>B19+C19</f>
        <v>1417914874.000001</v>
      </c>
      <c r="C20" s="49"/>
      <c r="D20" s="48">
        <f>D19+E19</f>
        <v>152555765.99999994</v>
      </c>
      <c r="E20" s="49"/>
      <c r="F20" s="48">
        <f>F19+G19</f>
        <v>166233944.00000003</v>
      </c>
      <c r="G20" s="49"/>
      <c r="H20" s="48">
        <f>H19+I19</f>
        <v>220911546.00000006</v>
      </c>
      <c r="I20" s="49"/>
      <c r="J20" s="48">
        <f>J19+K19</f>
        <v>0</v>
      </c>
      <c r="K20" s="49"/>
      <c r="L20" s="48">
        <f>L19+M19</f>
        <v>1957616130.000001</v>
      </c>
      <c r="M20" s="50"/>
      <c r="N20" s="19">
        <f>B20+D20+F20+H20+J20</f>
        <v>1957616130.000001</v>
      </c>
      <c r="P20" s="5" t="s">
        <v>0</v>
      </c>
      <c r="Q20" s="48">
        <f>Q19+R19</f>
        <v>234938</v>
      </c>
      <c r="R20" s="49"/>
      <c r="S20" s="48">
        <f>S19+T19</f>
        <v>26678</v>
      </c>
      <c r="T20" s="49"/>
      <c r="U20" s="48">
        <f>U19+V19</f>
        <v>18998</v>
      </c>
      <c r="V20" s="49"/>
      <c r="W20" s="48">
        <f>W19+X19</f>
        <v>51383</v>
      </c>
      <c r="X20" s="49"/>
      <c r="Y20" s="48">
        <f>Y19+Z19</f>
        <v>9627</v>
      </c>
      <c r="Z20" s="49"/>
      <c r="AA20" s="48">
        <f>AA19+AB19</f>
        <v>341624</v>
      </c>
      <c r="AB20" s="49"/>
      <c r="AC20" s="20">
        <f>Q20+S20+U20+W20+Y20</f>
        <v>341624</v>
      </c>
      <c r="AE20" s="5" t="s">
        <v>0</v>
      </c>
      <c r="AF20" s="28">
        <f>IFERROR(B20/Q20,"N.A.")</f>
        <v>6035.2725995794672</v>
      </c>
      <c r="AG20" s="29"/>
      <c r="AH20" s="28">
        <f>IFERROR(D20/S20,"N.A.")</f>
        <v>5718.410900367342</v>
      </c>
      <c r="AI20" s="29"/>
      <c r="AJ20" s="28">
        <f>IFERROR(F20/U20,"N.A.")</f>
        <v>8750.076008000844</v>
      </c>
      <c r="AK20" s="29"/>
      <c r="AL20" s="28">
        <f>IFERROR(H20/W20,"N.A.")</f>
        <v>4299.3119514236241</v>
      </c>
      <c r="AM20" s="29"/>
      <c r="AN20" s="28">
        <f>IFERROR(J20/Y20,"N.A.")</f>
        <v>0</v>
      </c>
      <c r="AO20" s="29"/>
      <c r="AP20" s="28">
        <f>IFERROR(L20/AA20,"N.A.")</f>
        <v>5730.3237770180112</v>
      </c>
      <c r="AQ20" s="29"/>
      <c r="AR20" s="17">
        <f>IFERROR(N20/AC20, "N.A.")</f>
        <v>5730.3237770180112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65484418.00000003</v>
      </c>
      <c r="C27" s="2"/>
      <c r="D27" s="2">
        <v>64574811.999999985</v>
      </c>
      <c r="E27" s="2"/>
      <c r="F27" s="2">
        <v>45778839.999999993</v>
      </c>
      <c r="G27" s="2"/>
      <c r="H27" s="2">
        <v>115012665.00000001</v>
      </c>
      <c r="I27" s="2"/>
      <c r="J27" s="2">
        <v>0</v>
      </c>
      <c r="K27" s="2"/>
      <c r="L27" s="1">
        <f t="shared" ref="L27:M30" si="13">B27+D27+F27+H27+J27</f>
        <v>290850735</v>
      </c>
      <c r="M27" s="13">
        <f t="shared" si="13"/>
        <v>0</v>
      </c>
      <c r="N27" s="14">
        <f>L27+M27</f>
        <v>290850735</v>
      </c>
      <c r="P27" s="3" t="s">
        <v>12</v>
      </c>
      <c r="Q27" s="2">
        <v>14394</v>
      </c>
      <c r="R27" s="2">
        <v>0</v>
      </c>
      <c r="S27" s="2">
        <v>11181</v>
      </c>
      <c r="T27" s="2">
        <v>0</v>
      </c>
      <c r="U27" s="2">
        <v>6908</v>
      </c>
      <c r="V27" s="2">
        <v>0</v>
      </c>
      <c r="W27" s="2">
        <v>23908</v>
      </c>
      <c r="X27" s="2">
        <v>0</v>
      </c>
      <c r="Y27" s="2">
        <v>1574</v>
      </c>
      <c r="Z27" s="2">
        <v>0</v>
      </c>
      <c r="AA27" s="1">
        <f t="shared" ref="AA27:AB30" si="14">Q27+S27+U27+W27+Y27</f>
        <v>57965</v>
      </c>
      <c r="AB27" s="13">
        <f t="shared" si="14"/>
        <v>0</v>
      </c>
      <c r="AC27" s="14">
        <f>AA27+AB27</f>
        <v>57965</v>
      </c>
      <c r="AE27" s="3" t="s">
        <v>12</v>
      </c>
      <c r="AF27" s="2">
        <f t="shared" ref="AF27:AR30" si="15">IFERROR(B27/Q27, "N.A.")</f>
        <v>4549.4246213700171</v>
      </c>
      <c r="AG27" s="2" t="str">
        <f t="shared" si="15"/>
        <v>N.A.</v>
      </c>
      <c r="AH27" s="2">
        <f t="shared" si="15"/>
        <v>5775.4057776585269</v>
      </c>
      <c r="AI27" s="2" t="str">
        <f t="shared" si="15"/>
        <v>N.A.</v>
      </c>
      <c r="AJ27" s="2">
        <f t="shared" si="15"/>
        <v>6626.9310943833225</v>
      </c>
      <c r="AK27" s="2" t="str">
        <f t="shared" si="15"/>
        <v>N.A.</v>
      </c>
      <c r="AL27" s="2">
        <f t="shared" si="15"/>
        <v>4810.6351430483528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5017.6957646855863</v>
      </c>
      <c r="AQ27" s="16" t="str">
        <f t="shared" si="15"/>
        <v>N.A.</v>
      </c>
      <c r="AR27" s="14">
        <f t="shared" si="15"/>
        <v>5017.6957646855863</v>
      </c>
    </row>
    <row r="28" spans="1:44" ht="15" customHeight="1" thickBot="1" x14ac:dyDescent="0.3">
      <c r="A28" s="3" t="s">
        <v>13</v>
      </c>
      <c r="B28" s="2">
        <v>3221459.9999999995</v>
      </c>
      <c r="C28" s="2">
        <v>457500.00000000006</v>
      </c>
      <c r="D28" s="2">
        <v>86860</v>
      </c>
      <c r="E28" s="2"/>
      <c r="F28" s="2"/>
      <c r="G28" s="2"/>
      <c r="H28" s="2"/>
      <c r="I28" s="2"/>
      <c r="J28" s="2"/>
      <c r="K28" s="2"/>
      <c r="L28" s="1">
        <f t="shared" si="13"/>
        <v>3308319.9999999995</v>
      </c>
      <c r="M28" s="13">
        <f t="shared" si="13"/>
        <v>457500.00000000006</v>
      </c>
      <c r="N28" s="14">
        <f>L28+M28</f>
        <v>3765819.9999999995</v>
      </c>
      <c r="P28" s="3" t="s">
        <v>13</v>
      </c>
      <c r="Q28" s="2">
        <v>777</v>
      </c>
      <c r="R28" s="2">
        <v>204</v>
      </c>
      <c r="S28" s="2">
        <v>101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878</v>
      </c>
      <c r="AB28" s="13">
        <f t="shared" si="14"/>
        <v>204</v>
      </c>
      <c r="AC28" s="14">
        <f>AA28+AB28</f>
        <v>1082</v>
      </c>
      <c r="AE28" s="3" t="s">
        <v>13</v>
      </c>
      <c r="AF28" s="2">
        <f t="shared" si="15"/>
        <v>4146.0231660231657</v>
      </c>
      <c r="AG28" s="2">
        <f t="shared" si="15"/>
        <v>2242.6470588235297</v>
      </c>
      <c r="AH28" s="2">
        <f t="shared" si="15"/>
        <v>860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3768.0182232346237</v>
      </c>
      <c r="AQ28" s="16">
        <f t="shared" si="15"/>
        <v>2242.6470588235297</v>
      </c>
      <c r="AR28" s="14">
        <f t="shared" si="15"/>
        <v>3480.4251386321621</v>
      </c>
    </row>
    <row r="29" spans="1:44" ht="15" customHeight="1" thickBot="1" x14ac:dyDescent="0.3">
      <c r="A29" s="3" t="s">
        <v>14</v>
      </c>
      <c r="B29" s="2">
        <v>123850850.0000001</v>
      </c>
      <c r="C29" s="2">
        <v>666843325.99999893</v>
      </c>
      <c r="D29" s="2">
        <v>39774247.999999993</v>
      </c>
      <c r="E29" s="2">
        <v>16410635.000000002</v>
      </c>
      <c r="F29" s="2"/>
      <c r="G29" s="2">
        <v>94215870.000000015</v>
      </c>
      <c r="H29" s="2"/>
      <c r="I29" s="2">
        <v>41388657.999999993</v>
      </c>
      <c r="J29" s="2">
        <v>0</v>
      </c>
      <c r="K29" s="2"/>
      <c r="L29" s="1">
        <f t="shared" si="13"/>
        <v>163625098.00000009</v>
      </c>
      <c r="M29" s="13">
        <f t="shared" si="13"/>
        <v>818858488.99999893</v>
      </c>
      <c r="N29" s="14">
        <f>L29+M29</f>
        <v>982483586.99999905</v>
      </c>
      <c r="P29" s="3" t="s">
        <v>14</v>
      </c>
      <c r="Q29" s="2">
        <v>24693</v>
      </c>
      <c r="R29" s="2">
        <v>99650</v>
      </c>
      <c r="S29" s="2">
        <v>7815</v>
      </c>
      <c r="T29" s="2">
        <v>2611</v>
      </c>
      <c r="U29" s="2">
        <v>0</v>
      </c>
      <c r="V29" s="2">
        <v>8194</v>
      </c>
      <c r="W29" s="2">
        <v>0</v>
      </c>
      <c r="X29" s="2">
        <v>5622</v>
      </c>
      <c r="Y29" s="2">
        <v>1680</v>
      </c>
      <c r="Z29" s="2">
        <v>0</v>
      </c>
      <c r="AA29" s="1">
        <f t="shared" si="14"/>
        <v>34188</v>
      </c>
      <c r="AB29" s="13">
        <f t="shared" si="14"/>
        <v>116077</v>
      </c>
      <c r="AC29" s="14">
        <f>AA29+AB29</f>
        <v>150265</v>
      </c>
      <c r="AE29" s="3" t="s">
        <v>14</v>
      </c>
      <c r="AF29" s="2">
        <f t="shared" si="15"/>
        <v>5015.6258858785932</v>
      </c>
      <c r="AG29" s="2">
        <f t="shared" si="15"/>
        <v>6691.8547516306971</v>
      </c>
      <c r="AH29" s="2">
        <f t="shared" si="15"/>
        <v>5089.4751119641705</v>
      </c>
      <c r="AI29" s="2">
        <f t="shared" si="15"/>
        <v>6285.1914975105328</v>
      </c>
      <c r="AJ29" s="2" t="str">
        <f t="shared" si="15"/>
        <v>N.A.</v>
      </c>
      <c r="AK29" s="2">
        <f t="shared" si="15"/>
        <v>11498.153526970957</v>
      </c>
      <c r="AL29" s="2" t="str">
        <f t="shared" si="15"/>
        <v>N.A.</v>
      </c>
      <c r="AM29" s="2">
        <f t="shared" si="15"/>
        <v>7361.9099964425459</v>
      </c>
      <c r="AN29" s="2">
        <f t="shared" si="15"/>
        <v>0</v>
      </c>
      <c r="AO29" s="2" t="str">
        <f t="shared" si="15"/>
        <v>N.A.</v>
      </c>
      <c r="AP29" s="15">
        <f t="shared" si="15"/>
        <v>4786.0389025389049</v>
      </c>
      <c r="AQ29" s="16">
        <f t="shared" si="15"/>
        <v>7054.4422150813589</v>
      </c>
      <c r="AR29" s="14">
        <f t="shared" si="15"/>
        <v>6538.3395135260971</v>
      </c>
    </row>
    <row r="30" spans="1:44" ht="15" customHeight="1" thickBot="1" x14ac:dyDescent="0.3">
      <c r="A30" s="3" t="s">
        <v>15</v>
      </c>
      <c r="B30" s="2">
        <v>3114450</v>
      </c>
      <c r="C30" s="2"/>
      <c r="D30" s="2"/>
      <c r="E30" s="2"/>
      <c r="F30" s="2"/>
      <c r="G30" s="2"/>
      <c r="H30" s="2">
        <v>194360.00000000003</v>
      </c>
      <c r="I30" s="2"/>
      <c r="J30" s="2">
        <v>0</v>
      </c>
      <c r="K30" s="2"/>
      <c r="L30" s="1">
        <f t="shared" si="13"/>
        <v>3308810</v>
      </c>
      <c r="M30" s="13">
        <f t="shared" si="13"/>
        <v>0</v>
      </c>
      <c r="N30" s="14">
        <f>L30+M30</f>
        <v>3308810</v>
      </c>
      <c r="P30" s="3" t="s">
        <v>15</v>
      </c>
      <c r="Q30" s="2">
        <v>679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383</v>
      </c>
      <c r="X30" s="2">
        <v>0</v>
      </c>
      <c r="Y30" s="2">
        <v>126</v>
      </c>
      <c r="Z30" s="2">
        <v>0</v>
      </c>
      <c r="AA30" s="1">
        <f t="shared" si="14"/>
        <v>1188</v>
      </c>
      <c r="AB30" s="13">
        <f t="shared" si="14"/>
        <v>0</v>
      </c>
      <c r="AC30" s="18">
        <f>AA30+AB30</f>
        <v>1188</v>
      </c>
      <c r="AE30" s="3" t="s">
        <v>15</v>
      </c>
      <c r="AF30" s="2">
        <f t="shared" si="15"/>
        <v>4586.8188512518409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507.46736292428204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2785.1936026936028</v>
      </c>
      <c r="AQ30" s="16" t="str">
        <f t="shared" si="15"/>
        <v>N.A.</v>
      </c>
      <c r="AR30" s="14">
        <f t="shared" si="15"/>
        <v>2785.1936026936028</v>
      </c>
    </row>
    <row r="31" spans="1:44" ht="15" customHeight="1" thickBot="1" x14ac:dyDescent="0.3">
      <c r="A31" s="4" t="s">
        <v>16</v>
      </c>
      <c r="B31" s="2">
        <f t="shared" ref="B31:K31" si="16">SUM(B27:B30)</f>
        <v>195671178.00000012</v>
      </c>
      <c r="C31" s="2">
        <f t="shared" si="16"/>
        <v>667300825.99999893</v>
      </c>
      <c r="D31" s="2">
        <f t="shared" si="16"/>
        <v>104435919.99999997</v>
      </c>
      <c r="E31" s="2">
        <f t="shared" si="16"/>
        <v>16410635.000000002</v>
      </c>
      <c r="F31" s="2">
        <f t="shared" si="16"/>
        <v>45778839.999999993</v>
      </c>
      <c r="G31" s="2">
        <f t="shared" si="16"/>
        <v>94215870.000000015</v>
      </c>
      <c r="H31" s="2">
        <f t="shared" si="16"/>
        <v>115207025.00000001</v>
      </c>
      <c r="I31" s="2">
        <f t="shared" si="16"/>
        <v>41388657.999999993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461092963.00000012</v>
      </c>
      <c r="M31" s="13">
        <f t="shared" ref="M31" si="18">C31+E31+G31+I31+K31</f>
        <v>819315988.99999893</v>
      </c>
      <c r="N31" s="18">
        <f>L31+M31</f>
        <v>1280408951.999999</v>
      </c>
      <c r="P31" s="4" t="s">
        <v>16</v>
      </c>
      <c r="Q31" s="2">
        <f t="shared" ref="Q31:Z31" si="19">SUM(Q27:Q30)</f>
        <v>40543</v>
      </c>
      <c r="R31" s="2">
        <f t="shared" si="19"/>
        <v>99854</v>
      </c>
      <c r="S31" s="2">
        <f t="shared" si="19"/>
        <v>19097</v>
      </c>
      <c r="T31" s="2">
        <f t="shared" si="19"/>
        <v>2611</v>
      </c>
      <c r="U31" s="2">
        <f t="shared" si="19"/>
        <v>6908</v>
      </c>
      <c r="V31" s="2">
        <f t="shared" si="19"/>
        <v>8194</v>
      </c>
      <c r="W31" s="2">
        <f t="shared" si="19"/>
        <v>24291</v>
      </c>
      <c r="X31" s="2">
        <f t="shared" si="19"/>
        <v>5622</v>
      </c>
      <c r="Y31" s="2">
        <f t="shared" si="19"/>
        <v>3380</v>
      </c>
      <c r="Z31" s="2">
        <f t="shared" si="19"/>
        <v>0</v>
      </c>
      <c r="AA31" s="1">
        <f t="shared" ref="AA31" si="20">Q31+S31+U31+W31+Y31</f>
        <v>94219</v>
      </c>
      <c r="AB31" s="13">
        <f t="shared" ref="AB31" si="21">R31+T31+V31+X31+Z31</f>
        <v>116281</v>
      </c>
      <c r="AC31" s="14">
        <f>AA31+AB31</f>
        <v>210500</v>
      </c>
      <c r="AE31" s="4" t="s">
        <v>16</v>
      </c>
      <c r="AF31" s="2">
        <f t="shared" ref="AF31:AO31" si="22">IFERROR(B31/Q31, "N.A.")</f>
        <v>4826.2629307155394</v>
      </c>
      <c r="AG31" s="2">
        <f t="shared" si="22"/>
        <v>6682.7650970416698</v>
      </c>
      <c r="AH31" s="2">
        <f t="shared" si="22"/>
        <v>5468.708174058751</v>
      </c>
      <c r="AI31" s="2">
        <f t="shared" si="22"/>
        <v>6285.1914975105328</v>
      </c>
      <c r="AJ31" s="2">
        <f t="shared" si="22"/>
        <v>6626.9310943833225</v>
      </c>
      <c r="AK31" s="2">
        <f t="shared" si="22"/>
        <v>11498.153526970957</v>
      </c>
      <c r="AL31" s="2">
        <f t="shared" si="22"/>
        <v>4742.7864229550041</v>
      </c>
      <c r="AM31" s="2">
        <f t="shared" si="22"/>
        <v>7361.9099964425459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4893.8426750443132</v>
      </c>
      <c r="AQ31" s="16">
        <f t="shared" ref="AQ31" si="24">IFERROR(M31/AB31, "N.A.")</f>
        <v>7046.000541790997</v>
      </c>
      <c r="AR31" s="14">
        <f t="shared" ref="AR31" si="25">IFERROR(N31/AC31, "N.A.")</f>
        <v>6082.702859857478</v>
      </c>
    </row>
    <row r="32" spans="1:44" ht="15" customHeight="1" thickBot="1" x14ac:dyDescent="0.3">
      <c r="A32" s="5" t="s">
        <v>0</v>
      </c>
      <c r="B32" s="48">
        <f>B31+C31</f>
        <v>862972003.99999905</v>
      </c>
      <c r="C32" s="49"/>
      <c r="D32" s="48">
        <f>D31+E31</f>
        <v>120846554.99999997</v>
      </c>
      <c r="E32" s="49"/>
      <c r="F32" s="48">
        <f>F31+G31</f>
        <v>139994710</v>
      </c>
      <c r="G32" s="49"/>
      <c r="H32" s="48">
        <f>H31+I31</f>
        <v>156595683</v>
      </c>
      <c r="I32" s="49"/>
      <c r="J32" s="48">
        <f>J31+K31</f>
        <v>0</v>
      </c>
      <c r="K32" s="49"/>
      <c r="L32" s="48">
        <f>L31+M31</f>
        <v>1280408951.999999</v>
      </c>
      <c r="M32" s="50"/>
      <c r="N32" s="19">
        <f>B32+D32+F32+H32+J32</f>
        <v>1280408951.999999</v>
      </c>
      <c r="P32" s="5" t="s">
        <v>0</v>
      </c>
      <c r="Q32" s="48">
        <f>Q31+R31</f>
        <v>140397</v>
      </c>
      <c r="R32" s="49"/>
      <c r="S32" s="48">
        <f>S31+T31</f>
        <v>21708</v>
      </c>
      <c r="T32" s="49"/>
      <c r="U32" s="48">
        <f>U31+V31</f>
        <v>15102</v>
      </c>
      <c r="V32" s="49"/>
      <c r="W32" s="48">
        <f>W31+X31</f>
        <v>29913</v>
      </c>
      <c r="X32" s="49"/>
      <c r="Y32" s="48">
        <f>Y31+Z31</f>
        <v>3380</v>
      </c>
      <c r="Z32" s="49"/>
      <c r="AA32" s="48">
        <f>AA31+AB31</f>
        <v>210500</v>
      </c>
      <c r="AB32" s="49"/>
      <c r="AC32" s="20">
        <f>Q32+S32+U32+W32+Y32</f>
        <v>210500</v>
      </c>
      <c r="AE32" s="5" t="s">
        <v>0</v>
      </c>
      <c r="AF32" s="28">
        <f>IFERROR(B32/Q32,"N.A.")</f>
        <v>6146.6555838087643</v>
      </c>
      <c r="AG32" s="29"/>
      <c r="AH32" s="28">
        <f>IFERROR(D32/S32,"N.A.")</f>
        <v>5566.9133499170803</v>
      </c>
      <c r="AI32" s="29"/>
      <c r="AJ32" s="28">
        <f>IFERROR(F32/U32,"N.A.")</f>
        <v>9269.9450403920018</v>
      </c>
      <c r="AK32" s="29"/>
      <c r="AL32" s="28">
        <f>IFERROR(H32/W32,"N.A.")</f>
        <v>5235.037709357136</v>
      </c>
      <c r="AM32" s="29"/>
      <c r="AN32" s="28">
        <f>IFERROR(J32/Y32,"N.A.")</f>
        <v>0</v>
      </c>
      <c r="AO32" s="29"/>
      <c r="AP32" s="28">
        <f>IFERROR(L32/AA32,"N.A.")</f>
        <v>6082.702859857478</v>
      </c>
      <c r="AQ32" s="29"/>
      <c r="AR32" s="17">
        <f>IFERROR(N32/AC32, "N.A.")</f>
        <v>6082.702859857478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12693139</v>
      </c>
      <c r="C39" s="2"/>
      <c r="D39" s="2">
        <v>4266550</v>
      </c>
      <c r="E39" s="2"/>
      <c r="F39" s="2">
        <v>10488223.999999998</v>
      </c>
      <c r="G39" s="2"/>
      <c r="H39" s="2">
        <v>42219453.000000015</v>
      </c>
      <c r="I39" s="2"/>
      <c r="J39" s="2">
        <v>0</v>
      </c>
      <c r="K39" s="2"/>
      <c r="L39" s="1">
        <f t="shared" ref="L39:M42" si="26">B39+D39+F39+H39+J39</f>
        <v>69667366.000000015</v>
      </c>
      <c r="M39" s="13">
        <f t="shared" si="26"/>
        <v>0</v>
      </c>
      <c r="N39" s="14">
        <f>L39+M39</f>
        <v>69667366.000000015</v>
      </c>
      <c r="P39" s="3" t="s">
        <v>12</v>
      </c>
      <c r="Q39" s="2">
        <v>3566</v>
      </c>
      <c r="R39" s="2">
        <v>0</v>
      </c>
      <c r="S39" s="2">
        <v>906</v>
      </c>
      <c r="T39" s="2">
        <v>0</v>
      </c>
      <c r="U39" s="2">
        <v>1919</v>
      </c>
      <c r="V39" s="2">
        <v>0</v>
      </c>
      <c r="W39" s="2">
        <v>18336</v>
      </c>
      <c r="X39" s="2">
        <v>0</v>
      </c>
      <c r="Y39" s="2">
        <v>3059</v>
      </c>
      <c r="Z39" s="2">
        <v>0</v>
      </c>
      <c r="AA39" s="1">
        <f t="shared" ref="AA39:AB42" si="27">Q39+S39+U39+W39+Y39</f>
        <v>27786</v>
      </c>
      <c r="AB39" s="13">
        <f t="shared" si="27"/>
        <v>0</v>
      </c>
      <c r="AC39" s="14">
        <f>AA39+AB39</f>
        <v>27786</v>
      </c>
      <c r="AE39" s="3" t="s">
        <v>12</v>
      </c>
      <c r="AF39" s="2">
        <f t="shared" ref="AF39:AR42" si="28">IFERROR(B39/Q39, "N.A.")</f>
        <v>3559.4893438025797</v>
      </c>
      <c r="AG39" s="2" t="str">
        <f t="shared" si="28"/>
        <v>N.A.</v>
      </c>
      <c r="AH39" s="2">
        <f t="shared" si="28"/>
        <v>4709.2163355408393</v>
      </c>
      <c r="AI39" s="2" t="str">
        <f t="shared" si="28"/>
        <v>N.A.</v>
      </c>
      <c r="AJ39" s="2">
        <f t="shared" si="28"/>
        <v>5465.4632621156843</v>
      </c>
      <c r="AK39" s="2" t="str">
        <f t="shared" si="28"/>
        <v>N.A.</v>
      </c>
      <c r="AL39" s="2">
        <f t="shared" si="28"/>
        <v>2302.5443390052365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2507.2830202260138</v>
      </c>
      <c r="AQ39" s="16" t="str">
        <f t="shared" si="28"/>
        <v>N.A.</v>
      </c>
      <c r="AR39" s="14">
        <f t="shared" si="28"/>
        <v>2507.2830202260138</v>
      </c>
    </row>
    <row r="40" spans="1:44" ht="15" customHeight="1" thickBot="1" x14ac:dyDescent="0.3">
      <c r="A40" s="3" t="s">
        <v>13</v>
      </c>
      <c r="B40" s="2">
        <v>39605245.999999993</v>
      </c>
      <c r="C40" s="2">
        <v>2388960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39605245.999999993</v>
      </c>
      <c r="M40" s="13">
        <f t="shared" si="26"/>
        <v>2388960</v>
      </c>
      <c r="N40" s="14">
        <f>L40+M40</f>
        <v>41994205.999999993</v>
      </c>
      <c r="P40" s="3" t="s">
        <v>13</v>
      </c>
      <c r="Q40" s="2">
        <v>12739</v>
      </c>
      <c r="R40" s="2">
        <v>434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12739</v>
      </c>
      <c r="AB40" s="13">
        <f t="shared" si="27"/>
        <v>434</v>
      </c>
      <c r="AC40" s="14">
        <f>AA40+AB40</f>
        <v>13173</v>
      </c>
      <c r="AE40" s="3" t="s">
        <v>13</v>
      </c>
      <c r="AF40" s="2">
        <f t="shared" si="28"/>
        <v>3108.976057775335</v>
      </c>
      <c r="AG40" s="2">
        <f t="shared" si="28"/>
        <v>5504.5161290322585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3108.976057775335</v>
      </c>
      <c r="AQ40" s="16">
        <f t="shared" si="28"/>
        <v>5504.5161290322585</v>
      </c>
      <c r="AR40" s="14">
        <f t="shared" si="28"/>
        <v>3187.8999468610032</v>
      </c>
    </row>
    <row r="41" spans="1:44" ht="15" customHeight="1" thickBot="1" x14ac:dyDescent="0.3">
      <c r="A41" s="3" t="s">
        <v>14</v>
      </c>
      <c r="B41" s="2">
        <v>71091201.000000015</v>
      </c>
      <c r="C41" s="2">
        <v>429164323.99999958</v>
      </c>
      <c r="D41" s="2">
        <v>15940660.999999998</v>
      </c>
      <c r="E41" s="2">
        <v>11501999.999999998</v>
      </c>
      <c r="F41" s="2"/>
      <c r="G41" s="2">
        <v>15751010</v>
      </c>
      <c r="H41" s="2"/>
      <c r="I41" s="2">
        <v>21944910</v>
      </c>
      <c r="J41" s="2">
        <v>0</v>
      </c>
      <c r="K41" s="2"/>
      <c r="L41" s="1">
        <f t="shared" si="26"/>
        <v>87031862.000000015</v>
      </c>
      <c r="M41" s="13">
        <f t="shared" si="26"/>
        <v>478362243.99999958</v>
      </c>
      <c r="N41" s="14">
        <f>L41+M41</f>
        <v>565394105.99999964</v>
      </c>
      <c r="P41" s="3" t="s">
        <v>14</v>
      </c>
      <c r="Q41" s="2">
        <v>16904</v>
      </c>
      <c r="R41" s="2">
        <v>60898</v>
      </c>
      <c r="S41" s="2">
        <v>3040</v>
      </c>
      <c r="T41" s="2">
        <v>1024</v>
      </c>
      <c r="U41" s="2">
        <v>0</v>
      </c>
      <c r="V41" s="2">
        <v>1977</v>
      </c>
      <c r="W41" s="2">
        <v>0</v>
      </c>
      <c r="X41" s="2">
        <v>3033</v>
      </c>
      <c r="Y41" s="2">
        <v>3188</v>
      </c>
      <c r="Z41" s="2">
        <v>0</v>
      </c>
      <c r="AA41" s="1">
        <f t="shared" si="27"/>
        <v>23132</v>
      </c>
      <c r="AB41" s="13">
        <f t="shared" si="27"/>
        <v>66932</v>
      </c>
      <c r="AC41" s="14">
        <f>AA41+AB41</f>
        <v>90064</v>
      </c>
      <c r="AE41" s="3" t="s">
        <v>14</v>
      </c>
      <c r="AF41" s="2">
        <f t="shared" si="28"/>
        <v>4205.5845362044493</v>
      </c>
      <c r="AG41" s="2">
        <f t="shared" si="28"/>
        <v>7047.2646720746097</v>
      </c>
      <c r="AH41" s="2">
        <f t="shared" si="28"/>
        <v>5243.6384868421046</v>
      </c>
      <c r="AI41" s="2">
        <f t="shared" si="28"/>
        <v>11232.421874999998</v>
      </c>
      <c r="AJ41" s="2" t="str">
        <f t="shared" si="28"/>
        <v>N.A.</v>
      </c>
      <c r="AK41" s="2">
        <f t="shared" si="28"/>
        <v>7967.1269600404657</v>
      </c>
      <c r="AL41" s="2" t="str">
        <f t="shared" si="28"/>
        <v>N.A.</v>
      </c>
      <c r="AM41" s="2">
        <f t="shared" si="28"/>
        <v>7235.3808110781401</v>
      </c>
      <c r="AN41" s="2">
        <f t="shared" si="28"/>
        <v>0</v>
      </c>
      <c r="AO41" s="2" t="str">
        <f t="shared" si="28"/>
        <v>N.A.</v>
      </c>
      <c r="AP41" s="15">
        <f t="shared" si="28"/>
        <v>3762.4010893999662</v>
      </c>
      <c r="AQ41" s="16">
        <f t="shared" si="28"/>
        <v>7146.9886451921293</v>
      </c>
      <c r="AR41" s="14">
        <f t="shared" si="28"/>
        <v>6277.6925963759068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151500</v>
      </c>
      <c r="I42" s="2"/>
      <c r="J42" s="2"/>
      <c r="K42" s="2"/>
      <c r="L42" s="1">
        <f t="shared" si="26"/>
        <v>151500</v>
      </c>
      <c r="M42" s="13">
        <f t="shared" si="26"/>
        <v>0</v>
      </c>
      <c r="N42" s="14">
        <f>L42+M42</f>
        <v>151500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101</v>
      </c>
      <c r="X42" s="2">
        <v>0</v>
      </c>
      <c r="Y42" s="2">
        <v>0</v>
      </c>
      <c r="Z42" s="2">
        <v>0</v>
      </c>
      <c r="AA42" s="1">
        <f t="shared" si="27"/>
        <v>101</v>
      </c>
      <c r="AB42" s="13">
        <f t="shared" si="27"/>
        <v>0</v>
      </c>
      <c r="AC42" s="14">
        <f>AA42+AB42</f>
        <v>101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1500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1500</v>
      </c>
      <c r="AQ42" s="16" t="str">
        <f t="shared" si="28"/>
        <v>N.A.</v>
      </c>
      <c r="AR42" s="14">
        <f t="shared" si="28"/>
        <v>1500</v>
      </c>
    </row>
    <row r="43" spans="1:44" ht="15" customHeight="1" thickBot="1" x14ac:dyDescent="0.3">
      <c r="A43" s="4" t="s">
        <v>16</v>
      </c>
      <c r="B43" s="2">
        <f t="shared" ref="B43:K43" si="29">SUM(B39:B42)</f>
        <v>123389586</v>
      </c>
      <c r="C43" s="2">
        <f t="shared" si="29"/>
        <v>431553283.99999958</v>
      </c>
      <c r="D43" s="2">
        <f t="shared" si="29"/>
        <v>20207211</v>
      </c>
      <c r="E43" s="2">
        <f t="shared" si="29"/>
        <v>11501999.999999998</v>
      </c>
      <c r="F43" s="2">
        <f t="shared" si="29"/>
        <v>10488223.999999998</v>
      </c>
      <c r="G43" s="2">
        <f t="shared" si="29"/>
        <v>15751010</v>
      </c>
      <c r="H43" s="2">
        <f t="shared" si="29"/>
        <v>42370953.000000015</v>
      </c>
      <c r="I43" s="2">
        <f t="shared" si="29"/>
        <v>21944910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196455974</v>
      </c>
      <c r="M43" s="13">
        <f t="shared" ref="M43" si="31">C43+E43+G43+I43+K43</f>
        <v>480751203.99999958</v>
      </c>
      <c r="N43" s="18">
        <f>L43+M43</f>
        <v>677207177.99999952</v>
      </c>
      <c r="P43" s="4" t="s">
        <v>16</v>
      </c>
      <c r="Q43" s="2">
        <f t="shared" ref="Q43:Z43" si="32">SUM(Q39:Q42)</f>
        <v>33209</v>
      </c>
      <c r="R43" s="2">
        <f t="shared" si="32"/>
        <v>61332</v>
      </c>
      <c r="S43" s="2">
        <f t="shared" si="32"/>
        <v>3946</v>
      </c>
      <c r="T43" s="2">
        <f t="shared" si="32"/>
        <v>1024</v>
      </c>
      <c r="U43" s="2">
        <f t="shared" si="32"/>
        <v>1919</v>
      </c>
      <c r="V43" s="2">
        <f t="shared" si="32"/>
        <v>1977</v>
      </c>
      <c r="W43" s="2">
        <f t="shared" si="32"/>
        <v>18437</v>
      </c>
      <c r="X43" s="2">
        <f t="shared" si="32"/>
        <v>3033</v>
      </c>
      <c r="Y43" s="2">
        <f t="shared" si="32"/>
        <v>6247</v>
      </c>
      <c r="Z43" s="2">
        <f t="shared" si="32"/>
        <v>0</v>
      </c>
      <c r="AA43" s="1">
        <f t="shared" ref="AA43" si="33">Q43+S43+U43+W43+Y43</f>
        <v>63758</v>
      </c>
      <c r="AB43" s="13">
        <f t="shared" ref="AB43" si="34">R43+T43+V43+X43+Z43</f>
        <v>67366</v>
      </c>
      <c r="AC43" s="18">
        <f>AA43+AB43</f>
        <v>131124</v>
      </c>
      <c r="AE43" s="4" t="s">
        <v>16</v>
      </c>
      <c r="AF43" s="2">
        <f t="shared" ref="AF43:AO43" si="35">IFERROR(B43/Q43, "N.A.")</f>
        <v>3715.5465687012556</v>
      </c>
      <c r="AG43" s="2">
        <f t="shared" si="35"/>
        <v>7036.3478119089477</v>
      </c>
      <c r="AH43" s="2">
        <f t="shared" si="35"/>
        <v>5120.9353775975669</v>
      </c>
      <c r="AI43" s="2">
        <f t="shared" si="35"/>
        <v>11232.421874999998</v>
      </c>
      <c r="AJ43" s="2">
        <f t="shared" si="35"/>
        <v>5465.4632621156843</v>
      </c>
      <c r="AK43" s="2">
        <f t="shared" si="35"/>
        <v>7967.1269600404657</v>
      </c>
      <c r="AL43" s="2">
        <f t="shared" si="35"/>
        <v>2298.1479090958405</v>
      </c>
      <c r="AM43" s="2">
        <f t="shared" si="35"/>
        <v>7235.3808110781401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3081.2756673672325</v>
      </c>
      <c r="AQ43" s="16">
        <f t="shared" ref="AQ43" si="37">IFERROR(M43/AB43, "N.A.")</f>
        <v>7136.4071490069109</v>
      </c>
      <c r="AR43" s="14">
        <f t="shared" ref="AR43" si="38">IFERROR(N43/AC43, "N.A.")</f>
        <v>5164.6317836551625</v>
      </c>
    </row>
    <row r="44" spans="1:44" ht="15" customHeight="1" thickBot="1" x14ac:dyDescent="0.3">
      <c r="A44" s="5" t="s">
        <v>0</v>
      </c>
      <c r="B44" s="48">
        <f>B43+C43</f>
        <v>554942869.99999952</v>
      </c>
      <c r="C44" s="49"/>
      <c r="D44" s="48">
        <f>D43+E43</f>
        <v>31709211</v>
      </c>
      <c r="E44" s="49"/>
      <c r="F44" s="48">
        <f>F43+G43</f>
        <v>26239234</v>
      </c>
      <c r="G44" s="49"/>
      <c r="H44" s="48">
        <f>H43+I43</f>
        <v>64315863.000000015</v>
      </c>
      <c r="I44" s="49"/>
      <c r="J44" s="48">
        <f>J43+K43</f>
        <v>0</v>
      </c>
      <c r="K44" s="49"/>
      <c r="L44" s="48">
        <f>L43+M43</f>
        <v>677207177.99999952</v>
      </c>
      <c r="M44" s="50"/>
      <c r="N44" s="19">
        <f>B44+D44+F44+H44+J44</f>
        <v>677207177.99999952</v>
      </c>
      <c r="P44" s="5" t="s">
        <v>0</v>
      </c>
      <c r="Q44" s="48">
        <f>Q43+R43</f>
        <v>94541</v>
      </c>
      <c r="R44" s="49"/>
      <c r="S44" s="48">
        <f>S43+T43</f>
        <v>4970</v>
      </c>
      <c r="T44" s="49"/>
      <c r="U44" s="48">
        <f>U43+V43</f>
        <v>3896</v>
      </c>
      <c r="V44" s="49"/>
      <c r="W44" s="48">
        <f>W43+X43</f>
        <v>21470</v>
      </c>
      <c r="X44" s="49"/>
      <c r="Y44" s="48">
        <f>Y43+Z43</f>
        <v>6247</v>
      </c>
      <c r="Z44" s="49"/>
      <c r="AA44" s="48">
        <f>AA43+AB43</f>
        <v>131124</v>
      </c>
      <c r="AB44" s="50"/>
      <c r="AC44" s="19">
        <f>Q44+S44+U44+W44+Y44</f>
        <v>131124</v>
      </c>
      <c r="AE44" s="5" t="s">
        <v>0</v>
      </c>
      <c r="AF44" s="28">
        <f>IFERROR(B44/Q44,"N.A.")</f>
        <v>5869.8646090056118</v>
      </c>
      <c r="AG44" s="29"/>
      <c r="AH44" s="28">
        <f>IFERROR(D44/S44,"N.A.")</f>
        <v>6380.1229376257543</v>
      </c>
      <c r="AI44" s="29"/>
      <c r="AJ44" s="28">
        <f>IFERROR(F44/U44,"N.A.")</f>
        <v>6734.9163244353185</v>
      </c>
      <c r="AK44" s="29"/>
      <c r="AL44" s="28">
        <f>IFERROR(H44/W44,"N.A.")</f>
        <v>2995.6154168607368</v>
      </c>
      <c r="AM44" s="29"/>
      <c r="AN44" s="28">
        <f>IFERROR(J44/Y44,"N.A.")</f>
        <v>0</v>
      </c>
      <c r="AO44" s="29"/>
      <c r="AP44" s="28">
        <f>IFERROR(L44/AA44,"N.A.")</f>
        <v>5164.6317836551625</v>
      </c>
      <c r="AQ44" s="29"/>
      <c r="AR44" s="17">
        <f>IFERROR(N44/AC44, "N.A.")</f>
        <v>5164.6317836551625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2033986</v>
      </c>
      <c r="C15" s="2"/>
      <c r="D15" s="2">
        <v>148135</v>
      </c>
      <c r="E15" s="2"/>
      <c r="F15" s="2">
        <v>1743630</v>
      </c>
      <c r="G15" s="2"/>
      <c r="H15" s="2">
        <v>3684074.9999999991</v>
      </c>
      <c r="I15" s="2"/>
      <c r="J15" s="2">
        <v>0</v>
      </c>
      <c r="K15" s="2"/>
      <c r="L15" s="1">
        <f t="shared" ref="L15:M18" si="0">B15+D15+F15+H15+J15</f>
        <v>7609825.9999999991</v>
      </c>
      <c r="M15" s="13">
        <f t="shared" si="0"/>
        <v>0</v>
      </c>
      <c r="N15" s="14">
        <f>L15+M15</f>
        <v>7609825.9999999991</v>
      </c>
      <c r="P15" s="3" t="s">
        <v>12</v>
      </c>
      <c r="Q15" s="2">
        <v>663</v>
      </c>
      <c r="R15" s="2">
        <v>0</v>
      </c>
      <c r="S15" s="2">
        <v>185</v>
      </c>
      <c r="T15" s="2">
        <v>0</v>
      </c>
      <c r="U15" s="2">
        <v>493</v>
      </c>
      <c r="V15" s="2">
        <v>0</v>
      </c>
      <c r="W15" s="2">
        <v>3327</v>
      </c>
      <c r="X15" s="2">
        <v>0</v>
      </c>
      <c r="Y15" s="2">
        <v>500</v>
      </c>
      <c r="Z15" s="2">
        <v>0</v>
      </c>
      <c r="AA15" s="1">
        <f t="shared" ref="AA15:AB18" si="1">Q15+S15+U15+W15+Y15</f>
        <v>5168</v>
      </c>
      <c r="AB15" s="13">
        <f t="shared" si="1"/>
        <v>0</v>
      </c>
      <c r="AC15" s="14">
        <f>AA15+AB15</f>
        <v>5168</v>
      </c>
      <c r="AE15" s="3" t="s">
        <v>12</v>
      </c>
      <c r="AF15" s="2">
        <f t="shared" ref="AF15:AR18" si="2">IFERROR(B15/Q15, "N.A.")</f>
        <v>3067.8521870286577</v>
      </c>
      <c r="AG15" s="2" t="str">
        <f t="shared" si="2"/>
        <v>N.A.</v>
      </c>
      <c r="AH15" s="2">
        <f t="shared" si="2"/>
        <v>800.72972972972968</v>
      </c>
      <c r="AI15" s="2" t="str">
        <f t="shared" si="2"/>
        <v>N.A.</v>
      </c>
      <c r="AJ15" s="2">
        <f t="shared" si="2"/>
        <v>3536.7748478701824</v>
      </c>
      <c r="AK15" s="2" t="str">
        <f t="shared" si="2"/>
        <v>N.A.</v>
      </c>
      <c r="AL15" s="2">
        <f t="shared" si="2"/>
        <v>1107.3264201983766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1472.4895510835911</v>
      </c>
      <c r="AQ15" s="16" t="str">
        <f t="shared" si="2"/>
        <v>N.A.</v>
      </c>
      <c r="AR15" s="14">
        <f t="shared" si="2"/>
        <v>1472.4895510835911</v>
      </c>
    </row>
    <row r="16" spans="1:44" ht="15" customHeight="1" thickBot="1" x14ac:dyDescent="0.3">
      <c r="A16" s="3" t="s">
        <v>13</v>
      </c>
      <c r="B16" s="2">
        <v>120536</v>
      </c>
      <c r="C16" s="2">
        <v>259000</v>
      </c>
      <c r="D16" s="2">
        <v>150500</v>
      </c>
      <c r="E16" s="2"/>
      <c r="F16" s="2"/>
      <c r="G16" s="2"/>
      <c r="H16" s="2"/>
      <c r="I16" s="2"/>
      <c r="J16" s="2"/>
      <c r="K16" s="2"/>
      <c r="L16" s="1">
        <f t="shared" si="0"/>
        <v>271036</v>
      </c>
      <c r="M16" s="13">
        <f t="shared" si="0"/>
        <v>259000</v>
      </c>
      <c r="N16" s="14">
        <f>L16+M16</f>
        <v>530036</v>
      </c>
      <c r="P16" s="3" t="s">
        <v>13</v>
      </c>
      <c r="Q16" s="2">
        <v>244</v>
      </c>
      <c r="R16" s="2">
        <v>148</v>
      </c>
      <c r="S16" s="2">
        <v>175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419</v>
      </c>
      <c r="AB16" s="13">
        <f t="shared" si="1"/>
        <v>148</v>
      </c>
      <c r="AC16" s="14">
        <f>AA16+AB16</f>
        <v>567</v>
      </c>
      <c r="AE16" s="3" t="s">
        <v>13</v>
      </c>
      <c r="AF16" s="2">
        <f t="shared" si="2"/>
        <v>494</v>
      </c>
      <c r="AG16" s="2">
        <f t="shared" si="2"/>
        <v>1750</v>
      </c>
      <c r="AH16" s="2">
        <f t="shared" si="2"/>
        <v>860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646.86396181384248</v>
      </c>
      <c r="AQ16" s="16">
        <f t="shared" si="2"/>
        <v>1750</v>
      </c>
      <c r="AR16" s="14">
        <f t="shared" si="2"/>
        <v>934.80776014109347</v>
      </c>
    </row>
    <row r="17" spans="1:44" ht="15" customHeight="1" thickBot="1" x14ac:dyDescent="0.3">
      <c r="A17" s="3" t="s">
        <v>14</v>
      </c>
      <c r="B17" s="2">
        <v>7059799.9999999991</v>
      </c>
      <c r="C17" s="2">
        <v>10611230.000000002</v>
      </c>
      <c r="D17" s="2">
        <v>1335900</v>
      </c>
      <c r="E17" s="2"/>
      <c r="F17" s="2"/>
      <c r="G17" s="2"/>
      <c r="H17" s="2"/>
      <c r="I17" s="2">
        <v>451500</v>
      </c>
      <c r="J17" s="2">
        <v>0</v>
      </c>
      <c r="K17" s="2"/>
      <c r="L17" s="1">
        <f t="shared" si="0"/>
        <v>8395700</v>
      </c>
      <c r="M17" s="13">
        <f t="shared" si="0"/>
        <v>11062730.000000002</v>
      </c>
      <c r="N17" s="14">
        <f>L17+M17</f>
        <v>19458430</v>
      </c>
      <c r="P17" s="3" t="s">
        <v>14</v>
      </c>
      <c r="Q17" s="2">
        <v>1675</v>
      </c>
      <c r="R17" s="2">
        <v>2020</v>
      </c>
      <c r="S17" s="2">
        <v>244</v>
      </c>
      <c r="T17" s="2">
        <v>0</v>
      </c>
      <c r="U17" s="2">
        <v>0</v>
      </c>
      <c r="V17" s="2">
        <v>0</v>
      </c>
      <c r="W17" s="2">
        <v>0</v>
      </c>
      <c r="X17" s="2">
        <v>350</v>
      </c>
      <c r="Y17" s="2">
        <v>312</v>
      </c>
      <c r="Z17" s="2">
        <v>0</v>
      </c>
      <c r="AA17" s="1">
        <f t="shared" si="1"/>
        <v>2231</v>
      </c>
      <c r="AB17" s="13">
        <f t="shared" si="1"/>
        <v>2370</v>
      </c>
      <c r="AC17" s="14">
        <f>AA17+AB17</f>
        <v>4601</v>
      </c>
      <c r="AE17" s="3" t="s">
        <v>14</v>
      </c>
      <c r="AF17" s="2">
        <f t="shared" si="2"/>
        <v>4214.805970149253</v>
      </c>
      <c r="AG17" s="2">
        <f t="shared" si="2"/>
        <v>5253.0841584158425</v>
      </c>
      <c r="AH17" s="2">
        <f t="shared" si="2"/>
        <v>5475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1290</v>
      </c>
      <c r="AN17" s="2">
        <f t="shared" si="2"/>
        <v>0</v>
      </c>
      <c r="AO17" s="2" t="str">
        <f t="shared" si="2"/>
        <v>N.A.</v>
      </c>
      <c r="AP17" s="15">
        <f t="shared" si="2"/>
        <v>3763.2003585835946</v>
      </c>
      <c r="AQ17" s="16">
        <f t="shared" si="2"/>
        <v>4667.8185654008448</v>
      </c>
      <c r="AR17" s="14">
        <f t="shared" si="2"/>
        <v>4229.1740925885679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962500</v>
      </c>
      <c r="H18" s="2">
        <v>728662.99999999977</v>
      </c>
      <c r="I18" s="2"/>
      <c r="J18" s="2">
        <v>0</v>
      </c>
      <c r="K18" s="2"/>
      <c r="L18" s="1">
        <f t="shared" si="0"/>
        <v>728662.99999999977</v>
      </c>
      <c r="M18" s="13">
        <f t="shared" si="0"/>
        <v>962500</v>
      </c>
      <c r="N18" s="14">
        <f>L18+M18</f>
        <v>1691162.9999999998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350</v>
      </c>
      <c r="W18" s="2">
        <v>2997</v>
      </c>
      <c r="X18" s="2">
        <v>0</v>
      </c>
      <c r="Y18" s="2">
        <v>581</v>
      </c>
      <c r="Z18" s="2">
        <v>0</v>
      </c>
      <c r="AA18" s="1">
        <f t="shared" si="1"/>
        <v>3578</v>
      </c>
      <c r="AB18" s="13">
        <f t="shared" si="1"/>
        <v>350</v>
      </c>
      <c r="AC18" s="18">
        <f>AA18+AB18</f>
        <v>3928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2750</v>
      </c>
      <c r="AL18" s="2">
        <f t="shared" si="2"/>
        <v>243.13079746413072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203.65092230296247</v>
      </c>
      <c r="AQ18" s="16">
        <f t="shared" si="2"/>
        <v>2750</v>
      </c>
      <c r="AR18" s="14">
        <f t="shared" si="2"/>
        <v>430.54047861507121</v>
      </c>
    </row>
    <row r="19" spans="1:44" ht="15" customHeight="1" thickBot="1" x14ac:dyDescent="0.3">
      <c r="A19" s="4" t="s">
        <v>16</v>
      </c>
      <c r="B19" s="2">
        <f t="shared" ref="B19:K19" si="3">SUM(B15:B18)</f>
        <v>9214322</v>
      </c>
      <c r="C19" s="2">
        <f t="shared" si="3"/>
        <v>10870230.000000002</v>
      </c>
      <c r="D19" s="2">
        <f t="shared" si="3"/>
        <v>1634535</v>
      </c>
      <c r="E19" s="2">
        <f t="shared" si="3"/>
        <v>0</v>
      </c>
      <c r="F19" s="2">
        <f t="shared" si="3"/>
        <v>1743630</v>
      </c>
      <c r="G19" s="2">
        <f t="shared" si="3"/>
        <v>962500</v>
      </c>
      <c r="H19" s="2">
        <f t="shared" si="3"/>
        <v>4412737.9999999991</v>
      </c>
      <c r="I19" s="2">
        <f t="shared" si="3"/>
        <v>451500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17005225</v>
      </c>
      <c r="M19" s="13">
        <f t="shared" ref="M19" si="5">C19+E19+G19+I19+K19</f>
        <v>12284230.000000002</v>
      </c>
      <c r="N19" s="18">
        <f>L19+M19</f>
        <v>29289455</v>
      </c>
      <c r="P19" s="4" t="s">
        <v>16</v>
      </c>
      <c r="Q19" s="2">
        <f t="shared" ref="Q19:Z19" si="6">SUM(Q15:Q18)</f>
        <v>2582</v>
      </c>
      <c r="R19" s="2">
        <f t="shared" si="6"/>
        <v>2168</v>
      </c>
      <c r="S19" s="2">
        <f t="shared" si="6"/>
        <v>604</v>
      </c>
      <c r="T19" s="2">
        <f t="shared" si="6"/>
        <v>0</v>
      </c>
      <c r="U19" s="2">
        <f t="shared" si="6"/>
        <v>493</v>
      </c>
      <c r="V19" s="2">
        <f t="shared" si="6"/>
        <v>350</v>
      </c>
      <c r="W19" s="2">
        <f t="shared" si="6"/>
        <v>6324</v>
      </c>
      <c r="X19" s="2">
        <f t="shared" si="6"/>
        <v>350</v>
      </c>
      <c r="Y19" s="2">
        <f t="shared" si="6"/>
        <v>1393</v>
      </c>
      <c r="Z19" s="2">
        <f t="shared" si="6"/>
        <v>0</v>
      </c>
      <c r="AA19" s="1">
        <f t="shared" ref="AA19" si="7">Q19+S19+U19+W19+Y19</f>
        <v>11396</v>
      </c>
      <c r="AB19" s="13">
        <f t="shared" ref="AB19" si="8">R19+T19+V19+X19+Z19</f>
        <v>2868</v>
      </c>
      <c r="AC19" s="14">
        <f>AA19+AB19</f>
        <v>14264</v>
      </c>
      <c r="AE19" s="4" t="s">
        <v>16</v>
      </c>
      <c r="AF19" s="2">
        <f t="shared" ref="AF19:AO19" si="9">IFERROR(B19/Q19, "N.A.")</f>
        <v>3568.676219984508</v>
      </c>
      <c r="AG19" s="2">
        <f t="shared" si="9"/>
        <v>5013.9437269372702</v>
      </c>
      <c r="AH19" s="2">
        <f t="shared" si="9"/>
        <v>2706.1837748344369</v>
      </c>
      <c r="AI19" s="2" t="str">
        <f t="shared" si="9"/>
        <v>N.A.</v>
      </c>
      <c r="AJ19" s="2">
        <f t="shared" si="9"/>
        <v>3536.7748478701824</v>
      </c>
      <c r="AK19" s="2">
        <f t="shared" si="9"/>
        <v>2750</v>
      </c>
      <c r="AL19" s="2">
        <f t="shared" si="9"/>
        <v>697.77640733712826</v>
      </c>
      <c r="AM19" s="2">
        <f t="shared" si="9"/>
        <v>1290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1492.2099859599859</v>
      </c>
      <c r="AQ19" s="16">
        <f t="shared" ref="AQ19" si="11">IFERROR(M19/AB19, "N.A.")</f>
        <v>4283.2043235704332</v>
      </c>
      <c r="AR19" s="14">
        <f t="shared" ref="AR19" si="12">IFERROR(N19/AC19, "N.A.")</f>
        <v>2053.3829921480651</v>
      </c>
    </row>
    <row r="20" spans="1:44" ht="15" customHeight="1" thickBot="1" x14ac:dyDescent="0.3">
      <c r="A20" s="5" t="s">
        <v>0</v>
      </c>
      <c r="B20" s="48">
        <f>B19+C19</f>
        <v>20084552</v>
      </c>
      <c r="C20" s="49"/>
      <c r="D20" s="48">
        <f>D19+E19</f>
        <v>1634535</v>
      </c>
      <c r="E20" s="49"/>
      <c r="F20" s="48">
        <f>F19+G19</f>
        <v>2706130</v>
      </c>
      <c r="G20" s="49"/>
      <c r="H20" s="48">
        <f>H19+I19</f>
        <v>4864237.9999999991</v>
      </c>
      <c r="I20" s="49"/>
      <c r="J20" s="48">
        <f>J19+K19</f>
        <v>0</v>
      </c>
      <c r="K20" s="49"/>
      <c r="L20" s="48">
        <f>L19+M19</f>
        <v>29289455</v>
      </c>
      <c r="M20" s="50"/>
      <c r="N20" s="19">
        <f>B20+D20+F20+H20+J20</f>
        <v>29289455</v>
      </c>
      <c r="P20" s="5" t="s">
        <v>0</v>
      </c>
      <c r="Q20" s="48">
        <f>Q19+R19</f>
        <v>4750</v>
      </c>
      <c r="R20" s="49"/>
      <c r="S20" s="48">
        <f>S19+T19</f>
        <v>604</v>
      </c>
      <c r="T20" s="49"/>
      <c r="U20" s="48">
        <f>U19+V19</f>
        <v>843</v>
      </c>
      <c r="V20" s="49"/>
      <c r="W20" s="48">
        <f>W19+X19</f>
        <v>6674</v>
      </c>
      <c r="X20" s="49"/>
      <c r="Y20" s="48">
        <f>Y19+Z19</f>
        <v>1393</v>
      </c>
      <c r="Z20" s="49"/>
      <c r="AA20" s="48">
        <f>AA19+AB19</f>
        <v>14264</v>
      </c>
      <c r="AB20" s="49"/>
      <c r="AC20" s="20">
        <f>Q20+S20+U20+W20+Y20</f>
        <v>14264</v>
      </c>
      <c r="AE20" s="5" t="s">
        <v>0</v>
      </c>
      <c r="AF20" s="28">
        <f>IFERROR(B20/Q20,"N.A.")</f>
        <v>4228.3267368421057</v>
      </c>
      <c r="AG20" s="29"/>
      <c r="AH20" s="28">
        <f>IFERROR(D20/S20,"N.A.")</f>
        <v>2706.1837748344369</v>
      </c>
      <c r="AI20" s="29"/>
      <c r="AJ20" s="28">
        <f>IFERROR(F20/U20,"N.A.")</f>
        <v>3210.1186239620401</v>
      </c>
      <c r="AK20" s="29"/>
      <c r="AL20" s="28">
        <f>IFERROR(H20/W20,"N.A.")</f>
        <v>728.83398261911884</v>
      </c>
      <c r="AM20" s="29"/>
      <c r="AN20" s="28">
        <f>IFERROR(J20/Y20,"N.A.")</f>
        <v>0</v>
      </c>
      <c r="AO20" s="29"/>
      <c r="AP20" s="28">
        <f>IFERROR(L20/AA20,"N.A.")</f>
        <v>2053.3829921480651</v>
      </c>
      <c r="AQ20" s="29"/>
      <c r="AR20" s="17">
        <f>IFERROR(N20/AC20, "N.A.")</f>
        <v>2053.3829921480651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2033986</v>
      </c>
      <c r="C27" s="2"/>
      <c r="D27" s="2">
        <v>148135</v>
      </c>
      <c r="E27" s="2"/>
      <c r="F27" s="2">
        <v>1743630</v>
      </c>
      <c r="G27" s="2"/>
      <c r="H27" s="2">
        <v>1131875</v>
      </c>
      <c r="I27" s="2"/>
      <c r="J27" s="2">
        <v>0</v>
      </c>
      <c r="K27" s="2"/>
      <c r="L27" s="1">
        <f t="shared" ref="L27:M30" si="13">B27+D27+F27+H27+J27</f>
        <v>5057626</v>
      </c>
      <c r="M27" s="13">
        <f t="shared" si="13"/>
        <v>0</v>
      </c>
      <c r="N27" s="14">
        <f>L27+M27</f>
        <v>5057626</v>
      </c>
      <c r="P27" s="3" t="s">
        <v>12</v>
      </c>
      <c r="Q27" s="2">
        <v>663</v>
      </c>
      <c r="R27" s="2">
        <v>0</v>
      </c>
      <c r="S27" s="2">
        <v>185</v>
      </c>
      <c r="T27" s="2">
        <v>0</v>
      </c>
      <c r="U27" s="2">
        <v>493</v>
      </c>
      <c r="V27" s="2">
        <v>0</v>
      </c>
      <c r="W27" s="2">
        <v>842</v>
      </c>
      <c r="X27" s="2">
        <v>0</v>
      </c>
      <c r="Y27" s="2">
        <v>126</v>
      </c>
      <c r="Z27" s="2">
        <v>0</v>
      </c>
      <c r="AA27" s="1">
        <f t="shared" ref="AA27:AB30" si="14">Q27+S27+U27+W27+Y27</f>
        <v>2309</v>
      </c>
      <c r="AB27" s="13">
        <f t="shared" si="14"/>
        <v>0</v>
      </c>
      <c r="AC27" s="14">
        <f>AA27+AB27</f>
        <v>2309</v>
      </c>
      <c r="AE27" s="3" t="s">
        <v>12</v>
      </c>
      <c r="AF27" s="2">
        <f t="shared" ref="AF27:AR30" si="15">IFERROR(B27/Q27, "N.A.")</f>
        <v>3067.8521870286577</v>
      </c>
      <c r="AG27" s="2" t="str">
        <f t="shared" si="15"/>
        <v>N.A.</v>
      </c>
      <c r="AH27" s="2">
        <f t="shared" si="15"/>
        <v>800.72972972972968</v>
      </c>
      <c r="AI27" s="2" t="str">
        <f t="shared" si="15"/>
        <v>N.A.</v>
      </c>
      <c r="AJ27" s="2">
        <f t="shared" si="15"/>
        <v>3536.7748478701824</v>
      </c>
      <c r="AK27" s="2" t="str">
        <f t="shared" si="15"/>
        <v>N.A.</v>
      </c>
      <c r="AL27" s="2">
        <f t="shared" si="15"/>
        <v>1344.269596199525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2190.3967085318318</v>
      </c>
      <c r="AQ27" s="16" t="str">
        <f t="shared" si="15"/>
        <v>N.A.</v>
      </c>
      <c r="AR27" s="14">
        <f t="shared" si="15"/>
        <v>2190.3967085318318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2694379.9999999995</v>
      </c>
      <c r="C29" s="2">
        <v>7620030.0000000009</v>
      </c>
      <c r="D29" s="2">
        <v>1335900</v>
      </c>
      <c r="E29" s="2"/>
      <c r="F29" s="2"/>
      <c r="G29" s="2"/>
      <c r="H29" s="2"/>
      <c r="I29" s="2">
        <v>188125</v>
      </c>
      <c r="J29" s="2"/>
      <c r="K29" s="2"/>
      <c r="L29" s="1">
        <f t="shared" si="13"/>
        <v>4030279.9999999995</v>
      </c>
      <c r="M29" s="13">
        <f t="shared" si="13"/>
        <v>7808155.0000000009</v>
      </c>
      <c r="N29" s="14">
        <f>L29+M29</f>
        <v>11838435</v>
      </c>
      <c r="P29" s="3" t="s">
        <v>14</v>
      </c>
      <c r="Q29" s="2">
        <v>896</v>
      </c>
      <c r="R29" s="2">
        <v>1129</v>
      </c>
      <c r="S29" s="2">
        <v>244</v>
      </c>
      <c r="T29" s="2">
        <v>0</v>
      </c>
      <c r="U29" s="2">
        <v>0</v>
      </c>
      <c r="V29" s="2">
        <v>0</v>
      </c>
      <c r="W29" s="2">
        <v>0</v>
      </c>
      <c r="X29" s="2">
        <v>175</v>
      </c>
      <c r="Y29" s="2">
        <v>0</v>
      </c>
      <c r="Z29" s="2">
        <v>0</v>
      </c>
      <c r="AA29" s="1">
        <f t="shared" si="14"/>
        <v>1140</v>
      </c>
      <c r="AB29" s="13">
        <f t="shared" si="14"/>
        <v>1304</v>
      </c>
      <c r="AC29" s="14">
        <f>AA29+AB29</f>
        <v>2444</v>
      </c>
      <c r="AE29" s="3" t="s">
        <v>14</v>
      </c>
      <c r="AF29" s="2">
        <f t="shared" si="15"/>
        <v>3007.1205357142853</v>
      </c>
      <c r="AG29" s="2">
        <f t="shared" si="15"/>
        <v>6749.3622674933576</v>
      </c>
      <c r="AH29" s="2">
        <f t="shared" si="15"/>
        <v>5475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1075</v>
      </c>
      <c r="AN29" s="2" t="str">
        <f t="shared" si="15"/>
        <v>N.A.</v>
      </c>
      <c r="AO29" s="2" t="str">
        <f t="shared" si="15"/>
        <v>N.A.</v>
      </c>
      <c r="AP29" s="15">
        <f t="shared" si="15"/>
        <v>3535.333333333333</v>
      </c>
      <c r="AQ29" s="16">
        <f t="shared" si="15"/>
        <v>5987.8489263803685</v>
      </c>
      <c r="AR29" s="14">
        <f t="shared" si="15"/>
        <v>4843.8768412438621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962500</v>
      </c>
      <c r="H30" s="2">
        <v>728662.99999999977</v>
      </c>
      <c r="I30" s="2"/>
      <c r="J30" s="2">
        <v>0</v>
      </c>
      <c r="K30" s="2"/>
      <c r="L30" s="1">
        <f t="shared" si="13"/>
        <v>728662.99999999977</v>
      </c>
      <c r="M30" s="13">
        <f t="shared" si="13"/>
        <v>962500</v>
      </c>
      <c r="N30" s="14">
        <f>L30+M30</f>
        <v>1691162.9999999998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350</v>
      </c>
      <c r="W30" s="2">
        <v>2997</v>
      </c>
      <c r="X30" s="2">
        <v>0</v>
      </c>
      <c r="Y30" s="2">
        <v>581</v>
      </c>
      <c r="Z30" s="2">
        <v>0</v>
      </c>
      <c r="AA30" s="1">
        <f t="shared" si="14"/>
        <v>3578</v>
      </c>
      <c r="AB30" s="13">
        <f t="shared" si="14"/>
        <v>350</v>
      </c>
      <c r="AC30" s="18">
        <f>AA30+AB30</f>
        <v>3928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2750</v>
      </c>
      <c r="AL30" s="2">
        <f t="shared" si="15"/>
        <v>243.13079746413072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203.65092230296247</v>
      </c>
      <c r="AQ30" s="16">
        <f t="shared" si="15"/>
        <v>2750</v>
      </c>
      <c r="AR30" s="14">
        <f t="shared" si="15"/>
        <v>430.54047861507121</v>
      </c>
    </row>
    <row r="31" spans="1:44" ht="15" customHeight="1" thickBot="1" x14ac:dyDescent="0.3">
      <c r="A31" s="4" t="s">
        <v>16</v>
      </c>
      <c r="B31" s="2">
        <f t="shared" ref="B31:K31" si="16">SUM(B27:B30)</f>
        <v>4728366</v>
      </c>
      <c r="C31" s="2">
        <f t="shared" si="16"/>
        <v>7620030.0000000009</v>
      </c>
      <c r="D31" s="2">
        <f t="shared" si="16"/>
        <v>1484035</v>
      </c>
      <c r="E31" s="2">
        <f t="shared" si="16"/>
        <v>0</v>
      </c>
      <c r="F31" s="2">
        <f t="shared" si="16"/>
        <v>1743630</v>
      </c>
      <c r="G31" s="2">
        <f t="shared" si="16"/>
        <v>962500</v>
      </c>
      <c r="H31" s="2">
        <f t="shared" si="16"/>
        <v>1860537.9999999998</v>
      </c>
      <c r="I31" s="2">
        <f t="shared" si="16"/>
        <v>188125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9816569</v>
      </c>
      <c r="M31" s="13">
        <f t="shared" ref="M31" si="18">C31+E31+G31+I31+K31</f>
        <v>8770655</v>
      </c>
      <c r="N31" s="18">
        <f>L31+M31</f>
        <v>18587224</v>
      </c>
      <c r="P31" s="4" t="s">
        <v>16</v>
      </c>
      <c r="Q31" s="2">
        <f t="shared" ref="Q31:Z31" si="19">SUM(Q27:Q30)</f>
        <v>1559</v>
      </c>
      <c r="R31" s="2">
        <f t="shared" si="19"/>
        <v>1129</v>
      </c>
      <c r="S31" s="2">
        <f t="shared" si="19"/>
        <v>429</v>
      </c>
      <c r="T31" s="2">
        <f t="shared" si="19"/>
        <v>0</v>
      </c>
      <c r="U31" s="2">
        <f t="shared" si="19"/>
        <v>493</v>
      </c>
      <c r="V31" s="2">
        <f t="shared" si="19"/>
        <v>350</v>
      </c>
      <c r="W31" s="2">
        <f t="shared" si="19"/>
        <v>3839</v>
      </c>
      <c r="X31" s="2">
        <f t="shared" si="19"/>
        <v>175</v>
      </c>
      <c r="Y31" s="2">
        <f t="shared" si="19"/>
        <v>707</v>
      </c>
      <c r="Z31" s="2">
        <f t="shared" si="19"/>
        <v>0</v>
      </c>
      <c r="AA31" s="1">
        <f t="shared" ref="AA31" si="20">Q31+S31+U31+W31+Y31</f>
        <v>7027</v>
      </c>
      <c r="AB31" s="13">
        <f t="shared" ref="AB31" si="21">R31+T31+V31+X31+Z31</f>
        <v>1654</v>
      </c>
      <c r="AC31" s="14">
        <f>AA31+AB31</f>
        <v>8681</v>
      </c>
      <c r="AE31" s="4" t="s">
        <v>16</v>
      </c>
      <c r="AF31" s="2">
        <f t="shared" ref="AF31:AO31" si="22">IFERROR(B31/Q31, "N.A.")</f>
        <v>3032.9480436177037</v>
      </c>
      <c r="AG31" s="2">
        <f t="shared" si="22"/>
        <v>6749.3622674933576</v>
      </c>
      <c r="AH31" s="2">
        <f t="shared" si="22"/>
        <v>3459.2890442890443</v>
      </c>
      <c r="AI31" s="2" t="str">
        <f t="shared" si="22"/>
        <v>N.A.</v>
      </c>
      <c r="AJ31" s="2">
        <f t="shared" si="22"/>
        <v>3536.7748478701824</v>
      </c>
      <c r="AK31" s="2">
        <f t="shared" si="22"/>
        <v>2750</v>
      </c>
      <c r="AL31" s="2">
        <f t="shared" si="22"/>
        <v>484.64131284188585</v>
      </c>
      <c r="AM31" s="2">
        <f t="shared" si="22"/>
        <v>1075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1396.978653764053</v>
      </c>
      <c r="AQ31" s="16">
        <f t="shared" ref="AQ31" si="24">IFERROR(M31/AB31, "N.A.")</f>
        <v>5302.6934703748484</v>
      </c>
      <c r="AR31" s="14">
        <f t="shared" ref="AR31" si="25">IFERROR(N31/AC31, "N.A.")</f>
        <v>2141.1385785047805</v>
      </c>
    </row>
    <row r="32" spans="1:44" ht="15" customHeight="1" thickBot="1" x14ac:dyDescent="0.3">
      <c r="A32" s="5" t="s">
        <v>0</v>
      </c>
      <c r="B32" s="48">
        <f>B31+C31</f>
        <v>12348396</v>
      </c>
      <c r="C32" s="49"/>
      <c r="D32" s="48">
        <f>D31+E31</f>
        <v>1484035</v>
      </c>
      <c r="E32" s="49"/>
      <c r="F32" s="48">
        <f>F31+G31</f>
        <v>2706130</v>
      </c>
      <c r="G32" s="49"/>
      <c r="H32" s="48">
        <f>H31+I31</f>
        <v>2048662.9999999998</v>
      </c>
      <c r="I32" s="49"/>
      <c r="J32" s="48">
        <f>J31+K31</f>
        <v>0</v>
      </c>
      <c r="K32" s="49"/>
      <c r="L32" s="48">
        <f>L31+M31</f>
        <v>18587224</v>
      </c>
      <c r="M32" s="50"/>
      <c r="N32" s="19">
        <f>B32+D32+F32+H32+J32</f>
        <v>18587224</v>
      </c>
      <c r="P32" s="5" t="s">
        <v>0</v>
      </c>
      <c r="Q32" s="48">
        <f>Q31+R31</f>
        <v>2688</v>
      </c>
      <c r="R32" s="49"/>
      <c r="S32" s="48">
        <f>S31+T31</f>
        <v>429</v>
      </c>
      <c r="T32" s="49"/>
      <c r="U32" s="48">
        <f>U31+V31</f>
        <v>843</v>
      </c>
      <c r="V32" s="49"/>
      <c r="W32" s="48">
        <f>W31+X31</f>
        <v>4014</v>
      </c>
      <c r="X32" s="49"/>
      <c r="Y32" s="48">
        <f>Y31+Z31</f>
        <v>707</v>
      </c>
      <c r="Z32" s="49"/>
      <c r="AA32" s="48">
        <f>AA31+AB31</f>
        <v>8681</v>
      </c>
      <c r="AB32" s="49"/>
      <c r="AC32" s="20">
        <f>Q32+S32+U32+W32+Y32</f>
        <v>8681</v>
      </c>
      <c r="AE32" s="5" t="s">
        <v>0</v>
      </c>
      <c r="AF32" s="28">
        <f>IFERROR(B32/Q32,"N.A.")</f>
        <v>4593.8973214285716</v>
      </c>
      <c r="AG32" s="29"/>
      <c r="AH32" s="28">
        <f>IFERROR(D32/S32,"N.A.")</f>
        <v>3459.2890442890443</v>
      </c>
      <c r="AI32" s="29"/>
      <c r="AJ32" s="28">
        <f>IFERROR(F32/U32,"N.A.")</f>
        <v>3210.1186239620401</v>
      </c>
      <c r="AK32" s="29"/>
      <c r="AL32" s="28">
        <f>IFERROR(H32/W32,"N.A.")</f>
        <v>510.3794220229197</v>
      </c>
      <c r="AM32" s="29"/>
      <c r="AN32" s="28">
        <f>IFERROR(J32/Y32,"N.A.")</f>
        <v>0</v>
      </c>
      <c r="AO32" s="29"/>
      <c r="AP32" s="28">
        <f>IFERROR(L32/AA32,"N.A.")</f>
        <v>2141.1385785047805</v>
      </c>
      <c r="AQ32" s="29"/>
      <c r="AR32" s="17">
        <f>IFERROR(N32/AC32, "N.A.")</f>
        <v>2141.1385785047805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2552200</v>
      </c>
      <c r="I39" s="2"/>
      <c r="J39" s="2">
        <v>0</v>
      </c>
      <c r="K39" s="2"/>
      <c r="L39" s="1">
        <f t="shared" ref="L39:M42" si="26">B39+D39+F39+H39+J39</f>
        <v>2552200</v>
      </c>
      <c r="M39" s="13">
        <f t="shared" si="26"/>
        <v>0</v>
      </c>
      <c r="N39" s="14">
        <f>L39+M39</f>
        <v>2552200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2485</v>
      </c>
      <c r="X39" s="2">
        <v>0</v>
      </c>
      <c r="Y39" s="2">
        <v>374</v>
      </c>
      <c r="Z39" s="2">
        <v>0</v>
      </c>
      <c r="AA39" s="1">
        <f t="shared" ref="AA39:AB42" si="27">Q39+S39+U39+W39+Y39</f>
        <v>2859</v>
      </c>
      <c r="AB39" s="13">
        <f t="shared" si="27"/>
        <v>0</v>
      </c>
      <c r="AC39" s="14">
        <f>AA39+AB39</f>
        <v>2859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1027.0422535211267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892.68975166142013</v>
      </c>
      <c r="AQ39" s="16" t="str">
        <f t="shared" si="28"/>
        <v>N.A.</v>
      </c>
      <c r="AR39" s="14">
        <f t="shared" si="28"/>
        <v>892.68975166142013</v>
      </c>
    </row>
    <row r="40" spans="1:44" ht="15" customHeight="1" thickBot="1" x14ac:dyDescent="0.3">
      <c r="A40" s="3" t="s">
        <v>13</v>
      </c>
      <c r="B40" s="2">
        <v>120536</v>
      </c>
      <c r="C40" s="2">
        <v>259000</v>
      </c>
      <c r="D40" s="2">
        <v>150500</v>
      </c>
      <c r="E40" s="2"/>
      <c r="F40" s="2"/>
      <c r="G40" s="2"/>
      <c r="H40" s="2"/>
      <c r="I40" s="2"/>
      <c r="J40" s="2"/>
      <c r="K40" s="2"/>
      <c r="L40" s="1">
        <f t="shared" si="26"/>
        <v>271036</v>
      </c>
      <c r="M40" s="13">
        <f t="shared" si="26"/>
        <v>259000</v>
      </c>
      <c r="N40" s="14">
        <f>L40+M40</f>
        <v>530036</v>
      </c>
      <c r="P40" s="3" t="s">
        <v>13</v>
      </c>
      <c r="Q40" s="2">
        <v>244</v>
      </c>
      <c r="R40" s="2">
        <v>148</v>
      </c>
      <c r="S40" s="2">
        <v>175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419</v>
      </c>
      <c r="AB40" s="13">
        <f t="shared" si="27"/>
        <v>148</v>
      </c>
      <c r="AC40" s="14">
        <f>AA40+AB40</f>
        <v>567</v>
      </c>
      <c r="AE40" s="3" t="s">
        <v>13</v>
      </c>
      <c r="AF40" s="2">
        <f t="shared" si="28"/>
        <v>494</v>
      </c>
      <c r="AG40" s="2">
        <f t="shared" si="28"/>
        <v>1750</v>
      </c>
      <c r="AH40" s="2">
        <f t="shared" si="28"/>
        <v>860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646.86396181384248</v>
      </c>
      <c r="AQ40" s="16">
        <f t="shared" si="28"/>
        <v>1750</v>
      </c>
      <c r="AR40" s="14">
        <f t="shared" si="28"/>
        <v>934.80776014109347</v>
      </c>
    </row>
    <row r="41" spans="1:44" ht="15" customHeight="1" thickBot="1" x14ac:dyDescent="0.3">
      <c r="A41" s="3" t="s">
        <v>14</v>
      </c>
      <c r="B41" s="2">
        <v>4365420</v>
      </c>
      <c r="C41" s="2">
        <v>2991200</v>
      </c>
      <c r="D41" s="2"/>
      <c r="E41" s="2"/>
      <c r="F41" s="2"/>
      <c r="G41" s="2"/>
      <c r="H41" s="2"/>
      <c r="I41" s="2">
        <v>263375</v>
      </c>
      <c r="J41" s="2">
        <v>0</v>
      </c>
      <c r="K41" s="2"/>
      <c r="L41" s="1">
        <f t="shared" si="26"/>
        <v>4365420</v>
      </c>
      <c r="M41" s="13">
        <f t="shared" si="26"/>
        <v>3254575</v>
      </c>
      <c r="N41" s="14">
        <f>L41+M41</f>
        <v>7619995</v>
      </c>
      <c r="P41" s="3" t="s">
        <v>14</v>
      </c>
      <c r="Q41" s="2">
        <v>779</v>
      </c>
      <c r="R41" s="2">
        <v>891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175</v>
      </c>
      <c r="Y41" s="2">
        <v>312</v>
      </c>
      <c r="Z41" s="2">
        <v>0</v>
      </c>
      <c r="AA41" s="1">
        <f t="shared" si="27"/>
        <v>1091</v>
      </c>
      <c r="AB41" s="13">
        <f t="shared" si="27"/>
        <v>1066</v>
      </c>
      <c r="AC41" s="14">
        <f>AA41+AB41</f>
        <v>2157</v>
      </c>
      <c r="AE41" s="3" t="s">
        <v>14</v>
      </c>
      <c r="AF41" s="2">
        <f t="shared" si="28"/>
        <v>5603.8767650834407</v>
      </c>
      <c r="AG41" s="2">
        <f t="shared" si="28"/>
        <v>3357.1268237934905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1505</v>
      </c>
      <c r="AN41" s="2">
        <f t="shared" si="28"/>
        <v>0</v>
      </c>
      <c r="AO41" s="2" t="str">
        <f t="shared" si="28"/>
        <v>N.A.</v>
      </c>
      <c r="AP41" s="15">
        <f t="shared" si="28"/>
        <v>4001.3015582034832</v>
      </c>
      <c r="AQ41" s="16">
        <f t="shared" si="28"/>
        <v>3053.0722326454033</v>
      </c>
      <c r="AR41" s="14">
        <f t="shared" si="28"/>
        <v>3532.6819656930925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4485956</v>
      </c>
      <c r="C43" s="2">
        <f t="shared" si="29"/>
        <v>3250200</v>
      </c>
      <c r="D43" s="2">
        <f t="shared" si="29"/>
        <v>150500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2552200</v>
      </c>
      <c r="I43" s="2">
        <f t="shared" si="29"/>
        <v>263375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7188656</v>
      </c>
      <c r="M43" s="13">
        <f t="shared" ref="M43" si="31">C43+E43+G43+I43+K43</f>
        <v>3513575</v>
      </c>
      <c r="N43" s="18">
        <f>L43+M43</f>
        <v>10702231</v>
      </c>
      <c r="P43" s="4" t="s">
        <v>16</v>
      </c>
      <c r="Q43" s="2">
        <f t="shared" ref="Q43:Z43" si="32">SUM(Q39:Q42)</f>
        <v>1023</v>
      </c>
      <c r="R43" s="2">
        <f t="shared" si="32"/>
        <v>1039</v>
      </c>
      <c r="S43" s="2">
        <f t="shared" si="32"/>
        <v>175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2485</v>
      </c>
      <c r="X43" s="2">
        <f t="shared" si="32"/>
        <v>175</v>
      </c>
      <c r="Y43" s="2">
        <f t="shared" si="32"/>
        <v>686</v>
      </c>
      <c r="Z43" s="2">
        <f t="shared" si="32"/>
        <v>0</v>
      </c>
      <c r="AA43" s="1">
        <f t="shared" ref="AA43" si="33">Q43+S43+U43+W43+Y43</f>
        <v>4369</v>
      </c>
      <c r="AB43" s="13">
        <f t="shared" ref="AB43" si="34">R43+T43+V43+X43+Z43</f>
        <v>1214</v>
      </c>
      <c r="AC43" s="18">
        <f>AA43+AB43</f>
        <v>5583</v>
      </c>
      <c r="AE43" s="4" t="s">
        <v>16</v>
      </c>
      <c r="AF43" s="2">
        <f t="shared" ref="AF43:AO43" si="35">IFERROR(B43/Q43, "N.A.")</f>
        <v>4385.0987292277614</v>
      </c>
      <c r="AG43" s="2">
        <f t="shared" si="35"/>
        <v>3128.2001924927813</v>
      </c>
      <c r="AH43" s="2">
        <f t="shared" si="35"/>
        <v>860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1027.0422535211267</v>
      </c>
      <c r="AM43" s="2">
        <f t="shared" si="35"/>
        <v>1505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1645.3778896772717</v>
      </c>
      <c r="AQ43" s="16">
        <f t="shared" ref="AQ43" si="37">IFERROR(M43/AB43, "N.A.")</f>
        <v>2894.2133443163098</v>
      </c>
      <c r="AR43" s="14">
        <f t="shared" ref="AR43" si="38">IFERROR(N43/AC43, "N.A.")</f>
        <v>1916.9319362349991</v>
      </c>
    </row>
    <row r="44" spans="1:44" ht="15" customHeight="1" thickBot="1" x14ac:dyDescent="0.3">
      <c r="A44" s="5" t="s">
        <v>0</v>
      </c>
      <c r="B44" s="48">
        <f>B43+C43</f>
        <v>7736156</v>
      </c>
      <c r="C44" s="49"/>
      <c r="D44" s="48">
        <f>D43+E43</f>
        <v>150500</v>
      </c>
      <c r="E44" s="49"/>
      <c r="F44" s="48">
        <f>F43+G43</f>
        <v>0</v>
      </c>
      <c r="G44" s="49"/>
      <c r="H44" s="48">
        <f>H43+I43</f>
        <v>2815575</v>
      </c>
      <c r="I44" s="49"/>
      <c r="J44" s="48">
        <f>J43+K43</f>
        <v>0</v>
      </c>
      <c r="K44" s="49"/>
      <c r="L44" s="48">
        <f>L43+M43</f>
        <v>10702231</v>
      </c>
      <c r="M44" s="50"/>
      <c r="N44" s="19">
        <f>B44+D44+F44+H44+J44</f>
        <v>10702231</v>
      </c>
      <c r="P44" s="5" t="s">
        <v>0</v>
      </c>
      <c r="Q44" s="48">
        <f>Q43+R43</f>
        <v>2062</v>
      </c>
      <c r="R44" s="49"/>
      <c r="S44" s="48">
        <f>S43+T43</f>
        <v>175</v>
      </c>
      <c r="T44" s="49"/>
      <c r="U44" s="48">
        <f>U43+V43</f>
        <v>0</v>
      </c>
      <c r="V44" s="49"/>
      <c r="W44" s="48">
        <f>W43+X43</f>
        <v>2660</v>
      </c>
      <c r="X44" s="49"/>
      <c r="Y44" s="48">
        <f>Y43+Z43</f>
        <v>686</v>
      </c>
      <c r="Z44" s="49"/>
      <c r="AA44" s="48">
        <f>AA43+AB43</f>
        <v>5583</v>
      </c>
      <c r="AB44" s="50"/>
      <c r="AC44" s="19">
        <f>Q44+S44+U44+W44+Y44</f>
        <v>5583</v>
      </c>
      <c r="AE44" s="5" t="s">
        <v>0</v>
      </c>
      <c r="AF44" s="28">
        <f>IFERROR(B44/Q44,"N.A.")</f>
        <v>3751.7730358874878</v>
      </c>
      <c r="AG44" s="29"/>
      <c r="AH44" s="28">
        <f>IFERROR(D44/S44,"N.A.")</f>
        <v>860</v>
      </c>
      <c r="AI44" s="29"/>
      <c r="AJ44" s="28" t="str">
        <f>IFERROR(F44/U44,"N.A.")</f>
        <v>N.A.</v>
      </c>
      <c r="AK44" s="29"/>
      <c r="AL44" s="28">
        <f>IFERROR(H44/W44,"N.A.")</f>
        <v>1058.4868421052631</v>
      </c>
      <c r="AM44" s="29"/>
      <c r="AN44" s="28">
        <f>IFERROR(J44/Y44,"N.A.")</f>
        <v>0</v>
      </c>
      <c r="AO44" s="29"/>
      <c r="AP44" s="28">
        <f>IFERROR(L44/AA44,"N.A.")</f>
        <v>1916.9319362349991</v>
      </c>
      <c r="AQ44" s="29"/>
      <c r="AR44" s="17">
        <f>IFERROR(N44/AC44, "N.A.")</f>
        <v>1916.9319362349991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4039032.9999999995</v>
      </c>
      <c r="C15" s="2"/>
      <c r="D15" s="2">
        <v>767550.00000000012</v>
      </c>
      <c r="E15" s="2"/>
      <c r="F15" s="2">
        <v>464400</v>
      </c>
      <c r="G15" s="2"/>
      <c r="H15" s="2">
        <v>8723708.0000000019</v>
      </c>
      <c r="I15" s="2"/>
      <c r="J15" s="2">
        <v>0</v>
      </c>
      <c r="K15" s="2"/>
      <c r="L15" s="1">
        <f t="shared" ref="L15:M18" si="0">B15+D15+F15+H15+J15</f>
        <v>13994691.000000002</v>
      </c>
      <c r="M15" s="13">
        <f t="shared" si="0"/>
        <v>0</v>
      </c>
      <c r="N15" s="14">
        <f>L15+M15</f>
        <v>13994691.000000002</v>
      </c>
      <c r="P15" s="3" t="s">
        <v>12</v>
      </c>
      <c r="Q15" s="2">
        <v>1492</v>
      </c>
      <c r="R15" s="2">
        <v>0</v>
      </c>
      <c r="S15" s="2">
        <v>352</v>
      </c>
      <c r="T15" s="2">
        <v>0</v>
      </c>
      <c r="U15" s="2">
        <v>144</v>
      </c>
      <c r="V15" s="2">
        <v>0</v>
      </c>
      <c r="W15" s="2">
        <v>4057</v>
      </c>
      <c r="X15" s="2">
        <v>0</v>
      </c>
      <c r="Y15" s="2">
        <v>216</v>
      </c>
      <c r="Z15" s="2">
        <v>0</v>
      </c>
      <c r="AA15" s="1">
        <f t="shared" ref="AA15:AB18" si="1">Q15+S15+U15+W15+Y15</f>
        <v>6261</v>
      </c>
      <c r="AB15" s="13">
        <f t="shared" si="1"/>
        <v>0</v>
      </c>
      <c r="AC15" s="14">
        <f>AA15+AB15</f>
        <v>6261</v>
      </c>
      <c r="AE15" s="3" t="s">
        <v>12</v>
      </c>
      <c r="AF15" s="2">
        <f t="shared" ref="AF15:AR18" si="2">IFERROR(B15/Q15, "N.A.")</f>
        <v>2707.1266756032169</v>
      </c>
      <c r="AG15" s="2" t="str">
        <f t="shared" si="2"/>
        <v>N.A.</v>
      </c>
      <c r="AH15" s="2">
        <f t="shared" si="2"/>
        <v>2180.539772727273</v>
      </c>
      <c r="AI15" s="2" t="str">
        <f t="shared" si="2"/>
        <v>N.A.</v>
      </c>
      <c r="AJ15" s="2">
        <f t="shared" si="2"/>
        <v>3225</v>
      </c>
      <c r="AK15" s="2" t="str">
        <f t="shared" si="2"/>
        <v>N.A.</v>
      </c>
      <c r="AL15" s="2">
        <f t="shared" si="2"/>
        <v>2150.2854325856547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2235.2165788212747</v>
      </c>
      <c r="AQ15" s="16" t="str">
        <f t="shared" si="2"/>
        <v>N.A.</v>
      </c>
      <c r="AR15" s="14">
        <f t="shared" si="2"/>
        <v>2235.2165788212747</v>
      </c>
    </row>
    <row r="16" spans="1:44" ht="15" customHeight="1" thickBot="1" x14ac:dyDescent="0.3">
      <c r="A16" s="3" t="s">
        <v>13</v>
      </c>
      <c r="B16" s="2">
        <v>943150.00000000012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943150.00000000012</v>
      </c>
      <c r="M16" s="13">
        <f t="shared" si="0"/>
        <v>0</v>
      </c>
      <c r="N16" s="14">
        <f>L16+M16</f>
        <v>943150.00000000012</v>
      </c>
      <c r="P16" s="3" t="s">
        <v>13</v>
      </c>
      <c r="Q16" s="2">
        <v>426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426</v>
      </c>
      <c r="AB16" s="13">
        <f t="shared" si="1"/>
        <v>0</v>
      </c>
      <c r="AC16" s="14">
        <f>AA16+AB16</f>
        <v>426</v>
      </c>
      <c r="AE16" s="3" t="s">
        <v>13</v>
      </c>
      <c r="AF16" s="2">
        <f t="shared" si="2"/>
        <v>2213.9671361502351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2213.9671361502351</v>
      </c>
      <c r="AQ16" s="16" t="str">
        <f t="shared" si="2"/>
        <v>N.A.</v>
      </c>
      <c r="AR16" s="14">
        <f t="shared" si="2"/>
        <v>2213.9671361502351</v>
      </c>
    </row>
    <row r="17" spans="1:44" ht="15" customHeight="1" thickBot="1" x14ac:dyDescent="0.3">
      <c r="A17" s="3" t="s">
        <v>14</v>
      </c>
      <c r="B17" s="2">
        <v>11763896</v>
      </c>
      <c r="C17" s="2">
        <v>34428839.999999993</v>
      </c>
      <c r="D17" s="2">
        <v>1122300</v>
      </c>
      <c r="E17" s="2"/>
      <c r="F17" s="2"/>
      <c r="G17" s="2">
        <v>731172</v>
      </c>
      <c r="H17" s="2"/>
      <c r="I17" s="2">
        <v>1203205</v>
      </c>
      <c r="J17" s="2">
        <v>0</v>
      </c>
      <c r="K17" s="2"/>
      <c r="L17" s="1">
        <f t="shared" si="0"/>
        <v>12886196</v>
      </c>
      <c r="M17" s="13">
        <f t="shared" si="0"/>
        <v>36363216.999999993</v>
      </c>
      <c r="N17" s="14">
        <f>L17+M17</f>
        <v>49249412.999999993</v>
      </c>
      <c r="P17" s="3" t="s">
        <v>14</v>
      </c>
      <c r="Q17" s="2">
        <v>2503</v>
      </c>
      <c r="R17" s="2">
        <v>5252</v>
      </c>
      <c r="S17" s="2">
        <v>290</v>
      </c>
      <c r="T17" s="2">
        <v>0</v>
      </c>
      <c r="U17" s="2">
        <v>0</v>
      </c>
      <c r="V17" s="2">
        <v>218</v>
      </c>
      <c r="W17" s="2">
        <v>0</v>
      </c>
      <c r="X17" s="2">
        <v>1082</v>
      </c>
      <c r="Y17" s="2">
        <v>99</v>
      </c>
      <c r="Z17" s="2">
        <v>0</v>
      </c>
      <c r="AA17" s="1">
        <f t="shared" si="1"/>
        <v>2892</v>
      </c>
      <c r="AB17" s="13">
        <f t="shared" si="1"/>
        <v>6552</v>
      </c>
      <c r="AC17" s="14">
        <f>AA17+AB17</f>
        <v>9444</v>
      </c>
      <c r="AE17" s="3" t="s">
        <v>14</v>
      </c>
      <c r="AF17" s="2">
        <f t="shared" si="2"/>
        <v>4699.9184978026369</v>
      </c>
      <c r="AG17" s="2">
        <f t="shared" si="2"/>
        <v>6555.3769992383841</v>
      </c>
      <c r="AH17" s="2">
        <f t="shared" si="2"/>
        <v>3870</v>
      </c>
      <c r="AI17" s="2" t="str">
        <f t="shared" si="2"/>
        <v>N.A.</v>
      </c>
      <c r="AJ17" s="2" t="str">
        <f t="shared" si="2"/>
        <v>N.A.</v>
      </c>
      <c r="AK17" s="2">
        <f t="shared" si="2"/>
        <v>3354</v>
      </c>
      <c r="AL17" s="2" t="str">
        <f t="shared" si="2"/>
        <v>N.A.</v>
      </c>
      <c r="AM17" s="2">
        <f t="shared" si="2"/>
        <v>1112.0194085027726</v>
      </c>
      <c r="AN17" s="2">
        <f t="shared" si="2"/>
        <v>0</v>
      </c>
      <c r="AO17" s="2" t="str">
        <f t="shared" si="2"/>
        <v>N.A.</v>
      </c>
      <c r="AP17" s="15">
        <f t="shared" si="2"/>
        <v>4455.8077455048406</v>
      </c>
      <c r="AQ17" s="16">
        <f t="shared" si="2"/>
        <v>5549.9415445665436</v>
      </c>
      <c r="AR17" s="14">
        <f t="shared" si="2"/>
        <v>5214.8891359593381</v>
      </c>
    </row>
    <row r="18" spans="1:44" ht="15" customHeight="1" thickBot="1" x14ac:dyDescent="0.3">
      <c r="A18" s="3" t="s">
        <v>15</v>
      </c>
      <c r="B18" s="2">
        <v>574437</v>
      </c>
      <c r="C18" s="2"/>
      <c r="D18" s="2">
        <v>1207440</v>
      </c>
      <c r="E18" s="2"/>
      <c r="F18" s="2"/>
      <c r="G18" s="2">
        <v>567000.00000000012</v>
      </c>
      <c r="H18" s="2">
        <v>753730.00000000012</v>
      </c>
      <c r="I18" s="2"/>
      <c r="J18" s="2">
        <v>0</v>
      </c>
      <c r="K18" s="2"/>
      <c r="L18" s="1">
        <f t="shared" si="0"/>
        <v>2535607</v>
      </c>
      <c r="M18" s="13">
        <f t="shared" si="0"/>
        <v>567000.00000000012</v>
      </c>
      <c r="N18" s="14">
        <f>L18+M18</f>
        <v>3102607</v>
      </c>
      <c r="P18" s="3" t="s">
        <v>15</v>
      </c>
      <c r="Q18" s="2">
        <v>347</v>
      </c>
      <c r="R18" s="2">
        <v>0</v>
      </c>
      <c r="S18" s="2">
        <v>504</v>
      </c>
      <c r="T18" s="2">
        <v>0</v>
      </c>
      <c r="U18" s="2">
        <v>0</v>
      </c>
      <c r="V18" s="2">
        <v>615</v>
      </c>
      <c r="W18" s="2">
        <v>1779</v>
      </c>
      <c r="X18" s="2">
        <v>0</v>
      </c>
      <c r="Y18" s="2">
        <v>1036</v>
      </c>
      <c r="Z18" s="2">
        <v>0</v>
      </c>
      <c r="AA18" s="1">
        <f t="shared" si="1"/>
        <v>3666</v>
      </c>
      <c r="AB18" s="13">
        <f t="shared" si="1"/>
        <v>615</v>
      </c>
      <c r="AC18" s="18">
        <f>AA18+AB18</f>
        <v>4281</v>
      </c>
      <c r="AE18" s="3" t="s">
        <v>15</v>
      </c>
      <c r="AF18" s="2">
        <f t="shared" si="2"/>
        <v>1655.4380403458213</v>
      </c>
      <c r="AG18" s="2" t="str">
        <f t="shared" si="2"/>
        <v>N.A.</v>
      </c>
      <c r="AH18" s="2">
        <f t="shared" si="2"/>
        <v>2395.7142857142858</v>
      </c>
      <c r="AI18" s="2" t="str">
        <f t="shared" si="2"/>
        <v>N.A.</v>
      </c>
      <c r="AJ18" s="2" t="str">
        <f t="shared" si="2"/>
        <v>N.A.</v>
      </c>
      <c r="AK18" s="2">
        <f t="shared" si="2"/>
        <v>921.95121951219528</v>
      </c>
      <c r="AL18" s="2">
        <f t="shared" si="2"/>
        <v>423.681843732434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691.65493726132024</v>
      </c>
      <c r="AQ18" s="16">
        <f t="shared" si="2"/>
        <v>921.95121951219528</v>
      </c>
      <c r="AR18" s="14">
        <f t="shared" si="2"/>
        <v>724.73884606400372</v>
      </c>
    </row>
    <row r="19" spans="1:44" ht="15" customHeight="1" thickBot="1" x14ac:dyDescent="0.3">
      <c r="A19" s="4" t="s">
        <v>16</v>
      </c>
      <c r="B19" s="2">
        <f t="shared" ref="B19:K19" si="3">SUM(B15:B18)</f>
        <v>17320516</v>
      </c>
      <c r="C19" s="2">
        <f t="shared" si="3"/>
        <v>34428839.999999993</v>
      </c>
      <c r="D19" s="2">
        <f t="shared" si="3"/>
        <v>3097290</v>
      </c>
      <c r="E19" s="2">
        <f t="shared" si="3"/>
        <v>0</v>
      </c>
      <c r="F19" s="2">
        <f t="shared" si="3"/>
        <v>464400</v>
      </c>
      <c r="G19" s="2">
        <f t="shared" si="3"/>
        <v>1298172</v>
      </c>
      <c r="H19" s="2">
        <f t="shared" si="3"/>
        <v>9477438.0000000019</v>
      </c>
      <c r="I19" s="2">
        <f t="shared" si="3"/>
        <v>1203205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30359644</v>
      </c>
      <c r="M19" s="13">
        <f t="shared" ref="M19" si="5">C19+E19+G19+I19+K19</f>
        <v>36930216.999999993</v>
      </c>
      <c r="N19" s="18">
        <f>L19+M19</f>
        <v>67289861</v>
      </c>
      <c r="P19" s="4" t="s">
        <v>16</v>
      </c>
      <c r="Q19" s="2">
        <f t="shared" ref="Q19:Z19" si="6">SUM(Q15:Q18)</f>
        <v>4768</v>
      </c>
      <c r="R19" s="2">
        <f t="shared" si="6"/>
        <v>5252</v>
      </c>
      <c r="S19" s="2">
        <f t="shared" si="6"/>
        <v>1146</v>
      </c>
      <c r="T19" s="2">
        <f t="shared" si="6"/>
        <v>0</v>
      </c>
      <c r="U19" s="2">
        <f t="shared" si="6"/>
        <v>144</v>
      </c>
      <c r="V19" s="2">
        <f t="shared" si="6"/>
        <v>833</v>
      </c>
      <c r="W19" s="2">
        <f t="shared" si="6"/>
        <v>5836</v>
      </c>
      <c r="X19" s="2">
        <f t="shared" si="6"/>
        <v>1082</v>
      </c>
      <c r="Y19" s="2">
        <f t="shared" si="6"/>
        <v>1351</v>
      </c>
      <c r="Z19" s="2">
        <f t="shared" si="6"/>
        <v>0</v>
      </c>
      <c r="AA19" s="1">
        <f t="shared" ref="AA19" si="7">Q19+S19+U19+W19+Y19</f>
        <v>13245</v>
      </c>
      <c r="AB19" s="13">
        <f t="shared" ref="AB19" si="8">R19+T19+V19+X19+Z19</f>
        <v>7167</v>
      </c>
      <c r="AC19" s="14">
        <f>AA19+AB19</f>
        <v>20412</v>
      </c>
      <c r="AE19" s="4" t="s">
        <v>16</v>
      </c>
      <c r="AF19" s="2">
        <f t="shared" ref="AF19:AO19" si="9">IFERROR(B19/Q19, "N.A.")</f>
        <v>3632.6585570469797</v>
      </c>
      <c r="AG19" s="2">
        <f t="shared" si="9"/>
        <v>6555.3769992383841</v>
      </c>
      <c r="AH19" s="2">
        <f t="shared" si="9"/>
        <v>2702.696335078534</v>
      </c>
      <c r="AI19" s="2" t="str">
        <f t="shared" si="9"/>
        <v>N.A.</v>
      </c>
      <c r="AJ19" s="2">
        <f t="shared" si="9"/>
        <v>3225</v>
      </c>
      <c r="AK19" s="2">
        <f t="shared" si="9"/>
        <v>1558.4297719087635</v>
      </c>
      <c r="AL19" s="2">
        <f t="shared" si="9"/>
        <v>1623.9612748457851</v>
      </c>
      <c r="AM19" s="2">
        <f t="shared" si="9"/>
        <v>1112.0194085027726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2292.1588523971309</v>
      </c>
      <c r="AQ19" s="16">
        <f t="shared" ref="AQ19" si="11">IFERROR(M19/AB19, "N.A.")</f>
        <v>5152.8138691223658</v>
      </c>
      <c r="AR19" s="14">
        <f t="shared" ref="AR19" si="12">IFERROR(N19/AC19, "N.A.")</f>
        <v>3296.583431314913</v>
      </c>
    </row>
    <row r="20" spans="1:44" ht="15" customHeight="1" thickBot="1" x14ac:dyDescent="0.3">
      <c r="A20" s="5" t="s">
        <v>0</v>
      </c>
      <c r="B20" s="48">
        <f>B19+C19</f>
        <v>51749355.999999993</v>
      </c>
      <c r="C20" s="49"/>
      <c r="D20" s="48">
        <f>D19+E19</f>
        <v>3097290</v>
      </c>
      <c r="E20" s="49"/>
      <c r="F20" s="48">
        <f>F19+G19</f>
        <v>1762572</v>
      </c>
      <c r="G20" s="49"/>
      <c r="H20" s="48">
        <f>H19+I19</f>
        <v>10680643.000000002</v>
      </c>
      <c r="I20" s="49"/>
      <c r="J20" s="48">
        <f>J19+K19</f>
        <v>0</v>
      </c>
      <c r="K20" s="49"/>
      <c r="L20" s="48">
        <f>L19+M19</f>
        <v>67289861</v>
      </c>
      <c r="M20" s="50"/>
      <c r="N20" s="19">
        <f>B20+D20+F20+H20+J20</f>
        <v>67289861</v>
      </c>
      <c r="P20" s="5" t="s">
        <v>0</v>
      </c>
      <c r="Q20" s="48">
        <f>Q19+R19</f>
        <v>10020</v>
      </c>
      <c r="R20" s="49"/>
      <c r="S20" s="48">
        <f>S19+T19</f>
        <v>1146</v>
      </c>
      <c r="T20" s="49"/>
      <c r="U20" s="48">
        <f>U19+V19</f>
        <v>977</v>
      </c>
      <c r="V20" s="49"/>
      <c r="W20" s="48">
        <f>W19+X19</f>
        <v>6918</v>
      </c>
      <c r="X20" s="49"/>
      <c r="Y20" s="48">
        <f>Y19+Z19</f>
        <v>1351</v>
      </c>
      <c r="Z20" s="49"/>
      <c r="AA20" s="48">
        <f>AA19+AB19</f>
        <v>20412</v>
      </c>
      <c r="AB20" s="49"/>
      <c r="AC20" s="20">
        <f>Q20+S20+U20+W20+Y20</f>
        <v>20412</v>
      </c>
      <c r="AE20" s="5" t="s">
        <v>0</v>
      </c>
      <c r="AF20" s="28">
        <f>IFERROR(B20/Q20,"N.A.")</f>
        <v>5164.6063872255481</v>
      </c>
      <c r="AG20" s="29"/>
      <c r="AH20" s="28">
        <f>IFERROR(D20/S20,"N.A.")</f>
        <v>2702.696335078534</v>
      </c>
      <c r="AI20" s="29"/>
      <c r="AJ20" s="28">
        <f>IFERROR(F20/U20,"N.A.")</f>
        <v>1804.0655066530194</v>
      </c>
      <c r="AK20" s="29"/>
      <c r="AL20" s="28">
        <f>IFERROR(H20/W20,"N.A.")</f>
        <v>1543.8917317143687</v>
      </c>
      <c r="AM20" s="29"/>
      <c r="AN20" s="28">
        <f>IFERROR(J20/Y20,"N.A.")</f>
        <v>0</v>
      </c>
      <c r="AO20" s="29"/>
      <c r="AP20" s="28">
        <f>IFERROR(L20/AA20,"N.A.")</f>
        <v>3296.583431314913</v>
      </c>
      <c r="AQ20" s="29"/>
      <c r="AR20" s="17">
        <f>IFERROR(N20/AC20, "N.A.")</f>
        <v>3296.583431314913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2511673.0000000005</v>
      </c>
      <c r="C27" s="2"/>
      <c r="D27" s="2">
        <v>767550.00000000012</v>
      </c>
      <c r="E27" s="2"/>
      <c r="F27" s="2">
        <v>464400</v>
      </c>
      <c r="G27" s="2"/>
      <c r="H27" s="2">
        <v>6897345.0000000009</v>
      </c>
      <c r="I27" s="2"/>
      <c r="J27" s="2"/>
      <c r="K27" s="2"/>
      <c r="L27" s="1">
        <f t="shared" ref="L27:M30" si="13">B27+D27+F27+H27+J27</f>
        <v>10640968.000000002</v>
      </c>
      <c r="M27" s="13">
        <f t="shared" si="13"/>
        <v>0</v>
      </c>
      <c r="N27" s="14">
        <f>L27+M27</f>
        <v>10640968.000000002</v>
      </c>
      <c r="P27" s="3" t="s">
        <v>12</v>
      </c>
      <c r="Q27" s="2">
        <v>959</v>
      </c>
      <c r="R27" s="2">
        <v>0</v>
      </c>
      <c r="S27" s="2">
        <v>352</v>
      </c>
      <c r="T27" s="2">
        <v>0</v>
      </c>
      <c r="U27" s="2">
        <v>144</v>
      </c>
      <c r="V27" s="2">
        <v>0</v>
      </c>
      <c r="W27" s="2">
        <v>1865</v>
      </c>
      <c r="X27" s="2">
        <v>0</v>
      </c>
      <c r="Y27" s="2">
        <v>0</v>
      </c>
      <c r="Z27" s="2">
        <v>0</v>
      </c>
      <c r="AA27" s="1">
        <f t="shared" ref="AA27:AB30" si="14">Q27+S27+U27+W27+Y27</f>
        <v>3320</v>
      </c>
      <c r="AB27" s="13">
        <f t="shared" si="14"/>
        <v>0</v>
      </c>
      <c r="AC27" s="14">
        <f>AA27+AB27</f>
        <v>3320</v>
      </c>
      <c r="AE27" s="3" t="s">
        <v>12</v>
      </c>
      <c r="AF27" s="2">
        <f t="shared" ref="AF27:AR30" si="15">IFERROR(B27/Q27, "N.A.")</f>
        <v>2619.054223149114</v>
      </c>
      <c r="AG27" s="2" t="str">
        <f t="shared" si="15"/>
        <v>N.A.</v>
      </c>
      <c r="AH27" s="2">
        <f t="shared" si="15"/>
        <v>2180.539772727273</v>
      </c>
      <c r="AI27" s="2" t="str">
        <f t="shared" si="15"/>
        <v>N.A.</v>
      </c>
      <c r="AJ27" s="2">
        <f t="shared" si="15"/>
        <v>3225</v>
      </c>
      <c r="AK27" s="2" t="str">
        <f t="shared" si="15"/>
        <v>N.A.</v>
      </c>
      <c r="AL27" s="2">
        <f t="shared" si="15"/>
        <v>3698.3083109919576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3205.1108433734944</v>
      </c>
      <c r="AQ27" s="16" t="str">
        <f t="shared" si="15"/>
        <v>N.A.</v>
      </c>
      <c r="AR27" s="14">
        <f t="shared" si="15"/>
        <v>3205.1108433734944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6854195.9999999991</v>
      </c>
      <c r="C29" s="2">
        <v>23951190</v>
      </c>
      <c r="D29" s="2">
        <v>1122300</v>
      </c>
      <c r="E29" s="2"/>
      <c r="F29" s="2"/>
      <c r="G29" s="2">
        <v>562440</v>
      </c>
      <c r="H29" s="2"/>
      <c r="I29" s="2">
        <v>425205</v>
      </c>
      <c r="J29" s="2">
        <v>0</v>
      </c>
      <c r="K29" s="2"/>
      <c r="L29" s="1">
        <f t="shared" si="13"/>
        <v>7976495.9999999991</v>
      </c>
      <c r="M29" s="13">
        <f t="shared" si="13"/>
        <v>24938835</v>
      </c>
      <c r="N29" s="14">
        <f>L29+M29</f>
        <v>32915331</v>
      </c>
      <c r="P29" s="3" t="s">
        <v>14</v>
      </c>
      <c r="Q29" s="2">
        <v>1415</v>
      </c>
      <c r="R29" s="2">
        <v>3242</v>
      </c>
      <c r="S29" s="2">
        <v>290</v>
      </c>
      <c r="T29" s="2">
        <v>0</v>
      </c>
      <c r="U29" s="2">
        <v>0</v>
      </c>
      <c r="V29" s="2">
        <v>109</v>
      </c>
      <c r="W29" s="2">
        <v>0</v>
      </c>
      <c r="X29" s="2">
        <v>693</v>
      </c>
      <c r="Y29" s="2">
        <v>99</v>
      </c>
      <c r="Z29" s="2">
        <v>0</v>
      </c>
      <c r="AA29" s="1">
        <f t="shared" si="14"/>
        <v>1804</v>
      </c>
      <c r="AB29" s="13">
        <f t="shared" si="14"/>
        <v>4044</v>
      </c>
      <c r="AC29" s="14">
        <f>AA29+AB29</f>
        <v>5848</v>
      </c>
      <c r="AE29" s="3" t="s">
        <v>14</v>
      </c>
      <c r="AF29" s="2">
        <f t="shared" si="15"/>
        <v>4843.9547703180206</v>
      </c>
      <c r="AG29" s="2">
        <f t="shared" si="15"/>
        <v>7387.7822331893894</v>
      </c>
      <c r="AH29" s="2">
        <f t="shared" si="15"/>
        <v>3870</v>
      </c>
      <c r="AI29" s="2" t="str">
        <f t="shared" si="15"/>
        <v>N.A.</v>
      </c>
      <c r="AJ29" s="2" t="str">
        <f t="shared" si="15"/>
        <v>N.A.</v>
      </c>
      <c r="AK29" s="2">
        <f t="shared" si="15"/>
        <v>5160</v>
      </c>
      <c r="AL29" s="2" t="str">
        <f t="shared" si="15"/>
        <v>N.A.</v>
      </c>
      <c r="AM29" s="2">
        <f t="shared" si="15"/>
        <v>613.57142857142856</v>
      </c>
      <c r="AN29" s="2">
        <f t="shared" si="15"/>
        <v>0</v>
      </c>
      <c r="AO29" s="2" t="str">
        <f t="shared" si="15"/>
        <v>N.A.</v>
      </c>
      <c r="AP29" s="15">
        <f t="shared" si="15"/>
        <v>4421.5609756097556</v>
      </c>
      <c r="AQ29" s="16">
        <f t="shared" si="15"/>
        <v>6166.8731454005938</v>
      </c>
      <c r="AR29" s="14">
        <f t="shared" si="15"/>
        <v>5628.4765731874149</v>
      </c>
    </row>
    <row r="30" spans="1:44" ht="15" customHeight="1" thickBot="1" x14ac:dyDescent="0.3">
      <c r="A30" s="3" t="s">
        <v>15</v>
      </c>
      <c r="B30" s="2">
        <v>574437</v>
      </c>
      <c r="C30" s="2"/>
      <c r="D30" s="2">
        <v>1207440</v>
      </c>
      <c r="E30" s="2"/>
      <c r="F30" s="2"/>
      <c r="G30" s="2">
        <v>567000.00000000012</v>
      </c>
      <c r="H30" s="2">
        <v>740330</v>
      </c>
      <c r="I30" s="2"/>
      <c r="J30" s="2">
        <v>0</v>
      </c>
      <c r="K30" s="2"/>
      <c r="L30" s="1">
        <f t="shared" si="13"/>
        <v>2522207</v>
      </c>
      <c r="M30" s="13">
        <f t="shared" si="13"/>
        <v>567000.00000000012</v>
      </c>
      <c r="N30" s="14">
        <f>L30+M30</f>
        <v>3089207</v>
      </c>
      <c r="P30" s="3" t="s">
        <v>15</v>
      </c>
      <c r="Q30" s="2">
        <v>347</v>
      </c>
      <c r="R30" s="2">
        <v>0</v>
      </c>
      <c r="S30" s="2">
        <v>504</v>
      </c>
      <c r="T30" s="2">
        <v>0</v>
      </c>
      <c r="U30" s="2">
        <v>0</v>
      </c>
      <c r="V30" s="2">
        <v>615</v>
      </c>
      <c r="W30" s="2">
        <v>1712</v>
      </c>
      <c r="X30" s="2">
        <v>0</v>
      </c>
      <c r="Y30" s="2">
        <v>572</v>
      </c>
      <c r="Z30" s="2">
        <v>0</v>
      </c>
      <c r="AA30" s="1">
        <f t="shared" si="14"/>
        <v>3135</v>
      </c>
      <c r="AB30" s="13">
        <f t="shared" si="14"/>
        <v>615</v>
      </c>
      <c r="AC30" s="18">
        <f>AA30+AB30</f>
        <v>3750</v>
      </c>
      <c r="AE30" s="3" t="s">
        <v>15</v>
      </c>
      <c r="AF30" s="2">
        <f t="shared" si="15"/>
        <v>1655.4380403458213</v>
      </c>
      <c r="AG30" s="2" t="str">
        <f t="shared" si="15"/>
        <v>N.A.</v>
      </c>
      <c r="AH30" s="2">
        <f t="shared" si="15"/>
        <v>2395.7142857142858</v>
      </c>
      <c r="AI30" s="2" t="str">
        <f t="shared" si="15"/>
        <v>N.A.</v>
      </c>
      <c r="AJ30" s="2" t="str">
        <f t="shared" si="15"/>
        <v>N.A.</v>
      </c>
      <c r="AK30" s="2">
        <f t="shared" si="15"/>
        <v>921.95121951219528</v>
      </c>
      <c r="AL30" s="2">
        <f t="shared" si="15"/>
        <v>432.43574766355141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804.53173843700165</v>
      </c>
      <c r="AQ30" s="16">
        <f t="shared" si="15"/>
        <v>921.95121951219528</v>
      </c>
      <c r="AR30" s="14">
        <f t="shared" si="15"/>
        <v>823.78853333333336</v>
      </c>
    </row>
    <row r="31" spans="1:44" ht="15" customHeight="1" thickBot="1" x14ac:dyDescent="0.3">
      <c r="A31" s="4" t="s">
        <v>16</v>
      </c>
      <c r="B31" s="2">
        <f t="shared" ref="B31:K31" si="16">SUM(B27:B30)</f>
        <v>9940306</v>
      </c>
      <c r="C31" s="2">
        <f t="shared" si="16"/>
        <v>23951190</v>
      </c>
      <c r="D31" s="2">
        <f t="shared" si="16"/>
        <v>3097290</v>
      </c>
      <c r="E31" s="2">
        <f t="shared" si="16"/>
        <v>0</v>
      </c>
      <c r="F31" s="2">
        <f t="shared" si="16"/>
        <v>464400</v>
      </c>
      <c r="G31" s="2">
        <f t="shared" si="16"/>
        <v>1129440</v>
      </c>
      <c r="H31" s="2">
        <f t="shared" si="16"/>
        <v>7637675.0000000009</v>
      </c>
      <c r="I31" s="2">
        <f t="shared" si="16"/>
        <v>425205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21139671</v>
      </c>
      <c r="M31" s="13">
        <f t="shared" ref="M31" si="18">C31+E31+G31+I31+K31</f>
        <v>25505835</v>
      </c>
      <c r="N31" s="18">
        <f>L31+M31</f>
        <v>46645506</v>
      </c>
      <c r="P31" s="4" t="s">
        <v>16</v>
      </c>
      <c r="Q31" s="2">
        <f t="shared" ref="Q31:Z31" si="19">SUM(Q27:Q30)</f>
        <v>2721</v>
      </c>
      <c r="R31" s="2">
        <f t="shared" si="19"/>
        <v>3242</v>
      </c>
      <c r="S31" s="2">
        <f t="shared" si="19"/>
        <v>1146</v>
      </c>
      <c r="T31" s="2">
        <f t="shared" si="19"/>
        <v>0</v>
      </c>
      <c r="U31" s="2">
        <f t="shared" si="19"/>
        <v>144</v>
      </c>
      <c r="V31" s="2">
        <f t="shared" si="19"/>
        <v>724</v>
      </c>
      <c r="W31" s="2">
        <f t="shared" si="19"/>
        <v>3577</v>
      </c>
      <c r="X31" s="2">
        <f t="shared" si="19"/>
        <v>693</v>
      </c>
      <c r="Y31" s="2">
        <f t="shared" si="19"/>
        <v>671</v>
      </c>
      <c r="Z31" s="2">
        <f t="shared" si="19"/>
        <v>0</v>
      </c>
      <c r="AA31" s="1">
        <f t="shared" ref="AA31" si="20">Q31+S31+U31+W31+Y31</f>
        <v>8259</v>
      </c>
      <c r="AB31" s="13">
        <f t="shared" ref="AB31" si="21">R31+T31+V31+X31+Z31</f>
        <v>4659</v>
      </c>
      <c r="AC31" s="14">
        <f>AA31+AB31</f>
        <v>12918</v>
      </c>
      <c r="AE31" s="4" t="s">
        <v>16</v>
      </c>
      <c r="AF31" s="2">
        <f t="shared" ref="AF31:AO31" si="22">IFERROR(B31/Q31, "N.A.")</f>
        <v>3653.1811833884603</v>
      </c>
      <c r="AG31" s="2">
        <f t="shared" si="22"/>
        <v>7387.7822331893894</v>
      </c>
      <c r="AH31" s="2">
        <f t="shared" si="22"/>
        <v>2702.696335078534</v>
      </c>
      <c r="AI31" s="2" t="str">
        <f t="shared" si="22"/>
        <v>N.A.</v>
      </c>
      <c r="AJ31" s="2">
        <f t="shared" si="22"/>
        <v>3225</v>
      </c>
      <c r="AK31" s="2">
        <f t="shared" si="22"/>
        <v>1560</v>
      </c>
      <c r="AL31" s="2">
        <f t="shared" si="22"/>
        <v>2135.2180598266705</v>
      </c>
      <c r="AM31" s="2">
        <f t="shared" si="22"/>
        <v>613.57142857142856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2559.5920813657826</v>
      </c>
      <c r="AQ31" s="16">
        <f t="shared" ref="AQ31" si="24">IFERROR(M31/AB31, "N.A.")</f>
        <v>5474.5299420476495</v>
      </c>
      <c r="AR31" s="14">
        <f t="shared" ref="AR31" si="25">IFERROR(N31/AC31, "N.A.")</f>
        <v>3610.8922433813282</v>
      </c>
    </row>
    <row r="32" spans="1:44" ht="15" customHeight="1" thickBot="1" x14ac:dyDescent="0.3">
      <c r="A32" s="5" t="s">
        <v>0</v>
      </c>
      <c r="B32" s="48">
        <f>B31+C31</f>
        <v>33891496</v>
      </c>
      <c r="C32" s="49"/>
      <c r="D32" s="48">
        <f>D31+E31</f>
        <v>3097290</v>
      </c>
      <c r="E32" s="49"/>
      <c r="F32" s="48">
        <f>F31+G31</f>
        <v>1593840</v>
      </c>
      <c r="G32" s="49"/>
      <c r="H32" s="48">
        <f>H31+I31</f>
        <v>8062880.0000000009</v>
      </c>
      <c r="I32" s="49"/>
      <c r="J32" s="48">
        <f>J31+K31</f>
        <v>0</v>
      </c>
      <c r="K32" s="49"/>
      <c r="L32" s="48">
        <f>L31+M31</f>
        <v>46645506</v>
      </c>
      <c r="M32" s="50"/>
      <c r="N32" s="19">
        <f>B32+D32+F32+H32+J32</f>
        <v>46645506</v>
      </c>
      <c r="P32" s="5" t="s">
        <v>0</v>
      </c>
      <c r="Q32" s="48">
        <f>Q31+R31</f>
        <v>5963</v>
      </c>
      <c r="R32" s="49"/>
      <c r="S32" s="48">
        <f>S31+T31</f>
        <v>1146</v>
      </c>
      <c r="T32" s="49"/>
      <c r="U32" s="48">
        <f>U31+V31</f>
        <v>868</v>
      </c>
      <c r="V32" s="49"/>
      <c r="W32" s="48">
        <f>W31+X31</f>
        <v>4270</v>
      </c>
      <c r="X32" s="49"/>
      <c r="Y32" s="48">
        <f>Y31+Z31</f>
        <v>671</v>
      </c>
      <c r="Z32" s="49"/>
      <c r="AA32" s="48">
        <f>AA31+AB31</f>
        <v>12918</v>
      </c>
      <c r="AB32" s="49"/>
      <c r="AC32" s="20">
        <f>Q32+S32+U32+W32+Y32</f>
        <v>12918</v>
      </c>
      <c r="AE32" s="5" t="s">
        <v>0</v>
      </c>
      <c r="AF32" s="28">
        <f>IFERROR(B32/Q32,"N.A.")</f>
        <v>5683.6317289954723</v>
      </c>
      <c r="AG32" s="29"/>
      <c r="AH32" s="28">
        <f>IFERROR(D32/S32,"N.A.")</f>
        <v>2702.696335078534</v>
      </c>
      <c r="AI32" s="29"/>
      <c r="AJ32" s="28">
        <f>IFERROR(F32/U32,"N.A.")</f>
        <v>1836.221198156682</v>
      </c>
      <c r="AK32" s="29"/>
      <c r="AL32" s="28">
        <f>IFERROR(H32/W32,"N.A.")</f>
        <v>1888.2622950819675</v>
      </c>
      <c r="AM32" s="29"/>
      <c r="AN32" s="28">
        <f>IFERROR(J32/Y32,"N.A.")</f>
        <v>0</v>
      </c>
      <c r="AO32" s="29"/>
      <c r="AP32" s="28">
        <f>IFERROR(L32/AA32,"N.A.")</f>
        <v>3610.8922433813282</v>
      </c>
      <c r="AQ32" s="29"/>
      <c r="AR32" s="17">
        <f>IFERROR(N32/AC32, "N.A.")</f>
        <v>3610.8922433813282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1527359.9999999998</v>
      </c>
      <c r="C39" s="2"/>
      <c r="D39" s="2"/>
      <c r="E39" s="2"/>
      <c r="F39" s="2"/>
      <c r="G39" s="2"/>
      <c r="H39" s="2">
        <v>1826363.0000000002</v>
      </c>
      <c r="I39" s="2"/>
      <c r="J39" s="2">
        <v>0</v>
      </c>
      <c r="K39" s="2"/>
      <c r="L39" s="1">
        <f t="shared" ref="L39:M42" si="26">B39+D39+F39+H39+J39</f>
        <v>3353723</v>
      </c>
      <c r="M39" s="13">
        <f t="shared" si="26"/>
        <v>0</v>
      </c>
      <c r="N39" s="14">
        <f>L39+M39</f>
        <v>3353723</v>
      </c>
      <c r="P39" s="3" t="s">
        <v>12</v>
      </c>
      <c r="Q39" s="2">
        <v>533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2192</v>
      </c>
      <c r="X39" s="2">
        <v>0</v>
      </c>
      <c r="Y39" s="2">
        <v>216</v>
      </c>
      <c r="Z39" s="2">
        <v>0</v>
      </c>
      <c r="AA39" s="1">
        <f t="shared" ref="AA39:AB42" si="27">Q39+S39+U39+W39+Y39</f>
        <v>2941</v>
      </c>
      <c r="AB39" s="13">
        <f t="shared" si="27"/>
        <v>0</v>
      </c>
      <c r="AC39" s="14">
        <f>AA39+AB39</f>
        <v>2941</v>
      </c>
      <c r="AE39" s="3" t="s">
        <v>12</v>
      </c>
      <c r="AF39" s="2">
        <f t="shared" ref="AF39:AR42" si="28">IFERROR(B39/Q39, "N.A.")</f>
        <v>2865.5909943714819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833.19479927007308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1140.3342400544032</v>
      </c>
      <c r="AQ39" s="16" t="str">
        <f t="shared" si="28"/>
        <v>N.A.</v>
      </c>
      <c r="AR39" s="14">
        <f t="shared" si="28"/>
        <v>1140.3342400544032</v>
      </c>
    </row>
    <row r="40" spans="1:44" ht="15" customHeight="1" thickBot="1" x14ac:dyDescent="0.3">
      <c r="A40" s="3" t="s">
        <v>13</v>
      </c>
      <c r="B40" s="2">
        <v>943150.00000000012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943150.00000000012</v>
      </c>
      <c r="M40" s="13">
        <f t="shared" si="26"/>
        <v>0</v>
      </c>
      <c r="N40" s="14">
        <f>L40+M40</f>
        <v>943150.00000000012</v>
      </c>
      <c r="P40" s="3" t="s">
        <v>13</v>
      </c>
      <c r="Q40" s="2">
        <v>426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426</v>
      </c>
      <c r="AB40" s="13">
        <f t="shared" si="27"/>
        <v>0</v>
      </c>
      <c r="AC40" s="14">
        <f>AA40+AB40</f>
        <v>426</v>
      </c>
      <c r="AE40" s="3" t="s">
        <v>13</v>
      </c>
      <c r="AF40" s="2">
        <f t="shared" si="28"/>
        <v>2213.9671361502351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2213.9671361502351</v>
      </c>
      <c r="AQ40" s="16" t="str">
        <f t="shared" si="28"/>
        <v>N.A.</v>
      </c>
      <c r="AR40" s="14">
        <f t="shared" si="28"/>
        <v>2213.9671361502351</v>
      </c>
    </row>
    <row r="41" spans="1:44" ht="15" customHeight="1" thickBot="1" x14ac:dyDescent="0.3">
      <c r="A41" s="3" t="s">
        <v>14</v>
      </c>
      <c r="B41" s="2">
        <v>4909699.9999999991</v>
      </c>
      <c r="C41" s="2">
        <v>10477650</v>
      </c>
      <c r="D41" s="2"/>
      <c r="E41" s="2"/>
      <c r="F41" s="2"/>
      <c r="G41" s="2">
        <v>168732</v>
      </c>
      <c r="H41" s="2"/>
      <c r="I41" s="2">
        <v>778000</v>
      </c>
      <c r="J41" s="2"/>
      <c r="K41" s="2"/>
      <c r="L41" s="1">
        <f t="shared" si="26"/>
        <v>4909699.9999999991</v>
      </c>
      <c r="M41" s="13">
        <f t="shared" si="26"/>
        <v>11424382</v>
      </c>
      <c r="N41" s="14">
        <f>L41+M41</f>
        <v>16334082</v>
      </c>
      <c r="P41" s="3" t="s">
        <v>14</v>
      </c>
      <c r="Q41" s="2">
        <v>1088</v>
      </c>
      <c r="R41" s="2">
        <v>2010</v>
      </c>
      <c r="S41" s="2">
        <v>0</v>
      </c>
      <c r="T41" s="2">
        <v>0</v>
      </c>
      <c r="U41" s="2">
        <v>0</v>
      </c>
      <c r="V41" s="2">
        <v>109</v>
      </c>
      <c r="W41" s="2">
        <v>0</v>
      </c>
      <c r="X41" s="2">
        <v>389</v>
      </c>
      <c r="Y41" s="2">
        <v>0</v>
      </c>
      <c r="Z41" s="2">
        <v>0</v>
      </c>
      <c r="AA41" s="1">
        <f t="shared" si="27"/>
        <v>1088</v>
      </c>
      <c r="AB41" s="13">
        <f t="shared" si="27"/>
        <v>2508</v>
      </c>
      <c r="AC41" s="14">
        <f>AA41+AB41</f>
        <v>3596</v>
      </c>
      <c r="AE41" s="3" t="s">
        <v>14</v>
      </c>
      <c r="AF41" s="2">
        <f t="shared" si="28"/>
        <v>4512.5919117647054</v>
      </c>
      <c r="AG41" s="2">
        <f t="shared" si="28"/>
        <v>5212.7611940298511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1548</v>
      </c>
      <c r="AL41" s="2" t="str">
        <f t="shared" si="28"/>
        <v>N.A.</v>
      </c>
      <c r="AM41" s="2">
        <f t="shared" si="28"/>
        <v>2000</v>
      </c>
      <c r="AN41" s="2" t="str">
        <f t="shared" si="28"/>
        <v>N.A.</v>
      </c>
      <c r="AO41" s="2" t="str">
        <f t="shared" si="28"/>
        <v>N.A.</v>
      </c>
      <c r="AP41" s="15">
        <f t="shared" si="28"/>
        <v>4512.5919117647054</v>
      </c>
      <c r="AQ41" s="16">
        <f t="shared" si="28"/>
        <v>4555.1762360446573</v>
      </c>
      <c r="AR41" s="14">
        <f t="shared" si="28"/>
        <v>4542.2919911012232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13400</v>
      </c>
      <c r="I42" s="2"/>
      <c r="J42" s="2">
        <v>0</v>
      </c>
      <c r="K42" s="2"/>
      <c r="L42" s="1">
        <f t="shared" si="26"/>
        <v>13400</v>
      </c>
      <c r="M42" s="13">
        <f t="shared" si="26"/>
        <v>0</v>
      </c>
      <c r="N42" s="14">
        <f>L42+M42</f>
        <v>13400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67</v>
      </c>
      <c r="X42" s="2">
        <v>0</v>
      </c>
      <c r="Y42" s="2">
        <v>464</v>
      </c>
      <c r="Z42" s="2">
        <v>0</v>
      </c>
      <c r="AA42" s="1">
        <f t="shared" si="27"/>
        <v>531</v>
      </c>
      <c r="AB42" s="13">
        <f t="shared" si="27"/>
        <v>0</v>
      </c>
      <c r="AC42" s="14">
        <f>AA42+AB42</f>
        <v>531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200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25.235404896421844</v>
      </c>
      <c r="AQ42" s="16" t="str">
        <f t="shared" si="28"/>
        <v>N.A.</v>
      </c>
      <c r="AR42" s="14">
        <f t="shared" si="28"/>
        <v>25.235404896421844</v>
      </c>
    </row>
    <row r="43" spans="1:44" ht="15" customHeight="1" thickBot="1" x14ac:dyDescent="0.3">
      <c r="A43" s="4" t="s">
        <v>16</v>
      </c>
      <c r="B43" s="2">
        <f t="shared" ref="B43:K43" si="29">SUM(B39:B42)</f>
        <v>7380209.9999999991</v>
      </c>
      <c r="C43" s="2">
        <f t="shared" si="29"/>
        <v>10477650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168732</v>
      </c>
      <c r="H43" s="2">
        <f t="shared" si="29"/>
        <v>1839763.0000000002</v>
      </c>
      <c r="I43" s="2">
        <f t="shared" si="29"/>
        <v>778000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9219973</v>
      </c>
      <c r="M43" s="13">
        <f t="shared" ref="M43" si="31">C43+E43+G43+I43+K43</f>
        <v>11424382</v>
      </c>
      <c r="N43" s="18">
        <f>L43+M43</f>
        <v>20644355</v>
      </c>
      <c r="P43" s="4" t="s">
        <v>16</v>
      </c>
      <c r="Q43" s="2">
        <f t="shared" ref="Q43:Z43" si="32">SUM(Q39:Q42)</f>
        <v>2047</v>
      </c>
      <c r="R43" s="2">
        <f t="shared" si="32"/>
        <v>2010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109</v>
      </c>
      <c r="W43" s="2">
        <f t="shared" si="32"/>
        <v>2259</v>
      </c>
      <c r="X43" s="2">
        <f t="shared" si="32"/>
        <v>389</v>
      </c>
      <c r="Y43" s="2">
        <f t="shared" si="32"/>
        <v>680</v>
      </c>
      <c r="Z43" s="2">
        <f t="shared" si="32"/>
        <v>0</v>
      </c>
      <c r="AA43" s="1">
        <f t="shared" ref="AA43" si="33">Q43+S43+U43+W43+Y43</f>
        <v>4986</v>
      </c>
      <c r="AB43" s="13">
        <f t="shared" ref="AB43" si="34">R43+T43+V43+X43+Z43</f>
        <v>2508</v>
      </c>
      <c r="AC43" s="18">
        <f>AA43+AB43</f>
        <v>7494</v>
      </c>
      <c r="AE43" s="4" t="s">
        <v>16</v>
      </c>
      <c r="AF43" s="2">
        <f t="shared" ref="AF43:AO43" si="35">IFERROR(B43/Q43, "N.A.")</f>
        <v>3605.3786028334143</v>
      </c>
      <c r="AG43" s="2">
        <f t="shared" si="35"/>
        <v>5212.7611940298511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>
        <f t="shared" si="35"/>
        <v>1548</v>
      </c>
      <c r="AL43" s="2">
        <f t="shared" si="35"/>
        <v>814.41478530323161</v>
      </c>
      <c r="AM43" s="2">
        <f t="shared" si="35"/>
        <v>2000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1849.1722823906939</v>
      </c>
      <c r="AQ43" s="16">
        <f t="shared" ref="AQ43" si="37">IFERROR(M43/AB43, "N.A.")</f>
        <v>4555.1762360446573</v>
      </c>
      <c r="AR43" s="14">
        <f t="shared" ref="AR43" si="38">IFERROR(N43/AC43, "N.A.")</f>
        <v>2754.7844942620764</v>
      </c>
    </row>
    <row r="44" spans="1:44" ht="15" customHeight="1" thickBot="1" x14ac:dyDescent="0.3">
      <c r="A44" s="5" t="s">
        <v>0</v>
      </c>
      <c r="B44" s="48">
        <f>B43+C43</f>
        <v>17857860</v>
      </c>
      <c r="C44" s="49"/>
      <c r="D44" s="48">
        <f>D43+E43</f>
        <v>0</v>
      </c>
      <c r="E44" s="49"/>
      <c r="F44" s="48">
        <f>F43+G43</f>
        <v>168732</v>
      </c>
      <c r="G44" s="49"/>
      <c r="H44" s="48">
        <f>H43+I43</f>
        <v>2617763</v>
      </c>
      <c r="I44" s="49"/>
      <c r="J44" s="48">
        <f>J43+K43</f>
        <v>0</v>
      </c>
      <c r="K44" s="49"/>
      <c r="L44" s="48">
        <f>L43+M43</f>
        <v>20644355</v>
      </c>
      <c r="M44" s="50"/>
      <c r="N44" s="19">
        <f>B44+D44+F44+H44+J44</f>
        <v>20644355</v>
      </c>
      <c r="P44" s="5" t="s">
        <v>0</v>
      </c>
      <c r="Q44" s="48">
        <f>Q43+R43</f>
        <v>4057</v>
      </c>
      <c r="R44" s="49"/>
      <c r="S44" s="48">
        <f>S43+T43</f>
        <v>0</v>
      </c>
      <c r="T44" s="49"/>
      <c r="U44" s="48">
        <f>U43+V43</f>
        <v>109</v>
      </c>
      <c r="V44" s="49"/>
      <c r="W44" s="48">
        <f>W43+X43</f>
        <v>2648</v>
      </c>
      <c r="X44" s="49"/>
      <c r="Y44" s="48">
        <f>Y43+Z43</f>
        <v>680</v>
      </c>
      <c r="Z44" s="49"/>
      <c r="AA44" s="48">
        <f>AA43+AB43</f>
        <v>7494</v>
      </c>
      <c r="AB44" s="50"/>
      <c r="AC44" s="19">
        <f>Q44+S44+U44+W44+Y44</f>
        <v>7494</v>
      </c>
      <c r="AE44" s="5" t="s">
        <v>0</v>
      </c>
      <c r="AF44" s="28">
        <f>IFERROR(B44/Q44,"N.A.")</f>
        <v>4401.7402021197931</v>
      </c>
      <c r="AG44" s="29"/>
      <c r="AH44" s="28" t="str">
        <f>IFERROR(D44/S44,"N.A.")</f>
        <v>N.A.</v>
      </c>
      <c r="AI44" s="29"/>
      <c r="AJ44" s="28">
        <f>IFERROR(F44/U44,"N.A.")</f>
        <v>1548</v>
      </c>
      <c r="AK44" s="29"/>
      <c r="AL44" s="28">
        <f>IFERROR(H44/W44,"N.A.")</f>
        <v>988.5811933534743</v>
      </c>
      <c r="AM44" s="29"/>
      <c r="AN44" s="28">
        <f>IFERROR(J44/Y44,"N.A.")</f>
        <v>0</v>
      </c>
      <c r="AO44" s="29"/>
      <c r="AP44" s="28">
        <f>IFERROR(L44/AA44,"N.A.")</f>
        <v>2754.7844942620764</v>
      </c>
      <c r="AQ44" s="29"/>
      <c r="AR44" s="17">
        <f>IFERROR(N44/AC44, "N.A.")</f>
        <v>2754.7844942620764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2870250</v>
      </c>
      <c r="C15" s="2"/>
      <c r="D15" s="2">
        <v>1756140</v>
      </c>
      <c r="E15" s="2"/>
      <c r="F15" s="2">
        <v>1548750</v>
      </c>
      <c r="G15" s="2"/>
      <c r="H15" s="2">
        <v>5437371.9999999991</v>
      </c>
      <c r="I15" s="2"/>
      <c r="J15" s="2">
        <v>0</v>
      </c>
      <c r="K15" s="2"/>
      <c r="L15" s="1">
        <f t="shared" ref="L15:M18" si="0">B15+D15+F15+H15+J15</f>
        <v>11612512</v>
      </c>
      <c r="M15" s="13">
        <f t="shared" si="0"/>
        <v>0</v>
      </c>
      <c r="N15" s="14">
        <f>L15+M15</f>
        <v>11612512</v>
      </c>
      <c r="P15" s="3" t="s">
        <v>12</v>
      </c>
      <c r="Q15" s="2">
        <v>445</v>
      </c>
      <c r="R15" s="2">
        <v>0</v>
      </c>
      <c r="S15" s="2">
        <v>317</v>
      </c>
      <c r="T15" s="2">
        <v>0</v>
      </c>
      <c r="U15" s="2">
        <v>247</v>
      </c>
      <c r="V15" s="2">
        <v>0</v>
      </c>
      <c r="W15" s="2">
        <v>1437</v>
      </c>
      <c r="X15" s="2">
        <v>0</v>
      </c>
      <c r="Y15" s="2">
        <v>543</v>
      </c>
      <c r="Z15" s="2">
        <v>0</v>
      </c>
      <c r="AA15" s="1">
        <f t="shared" ref="AA15:AB18" si="1">Q15+S15+U15+W15+Y15</f>
        <v>2989</v>
      </c>
      <c r="AB15" s="13">
        <f t="shared" si="1"/>
        <v>0</v>
      </c>
      <c r="AC15" s="14">
        <f>AA15+AB15</f>
        <v>2989</v>
      </c>
      <c r="AE15" s="3" t="s">
        <v>12</v>
      </c>
      <c r="AF15" s="2">
        <f t="shared" ref="AF15:AR18" si="2">IFERROR(B15/Q15, "N.A.")</f>
        <v>6450</v>
      </c>
      <c r="AG15" s="2" t="str">
        <f t="shared" si="2"/>
        <v>N.A.</v>
      </c>
      <c r="AH15" s="2">
        <f t="shared" si="2"/>
        <v>5539.8738170347006</v>
      </c>
      <c r="AI15" s="2" t="str">
        <f t="shared" si="2"/>
        <v>N.A.</v>
      </c>
      <c r="AJ15" s="2">
        <f t="shared" si="2"/>
        <v>6270.2429149797572</v>
      </c>
      <c r="AK15" s="2" t="str">
        <f t="shared" si="2"/>
        <v>N.A.</v>
      </c>
      <c r="AL15" s="2">
        <f t="shared" si="2"/>
        <v>3783.8357689631171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3885.0826363332217</v>
      </c>
      <c r="AQ15" s="16" t="str">
        <f t="shared" si="2"/>
        <v>N.A.</v>
      </c>
      <c r="AR15" s="14">
        <f t="shared" si="2"/>
        <v>3885.0826363332217</v>
      </c>
    </row>
    <row r="16" spans="1:44" ht="15" customHeight="1" thickBot="1" x14ac:dyDescent="0.3">
      <c r="A16" s="3" t="s">
        <v>13</v>
      </c>
      <c r="B16" s="2">
        <v>1643460.0000000002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1643460.0000000002</v>
      </c>
      <c r="M16" s="13">
        <f t="shared" si="0"/>
        <v>0</v>
      </c>
      <c r="N16" s="14">
        <f>L16+M16</f>
        <v>1643460.0000000002</v>
      </c>
      <c r="P16" s="3" t="s">
        <v>13</v>
      </c>
      <c r="Q16" s="2">
        <v>597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597</v>
      </c>
      <c r="AB16" s="13">
        <f t="shared" si="1"/>
        <v>0</v>
      </c>
      <c r="AC16" s="14">
        <f>AA16+AB16</f>
        <v>597</v>
      </c>
      <c r="AE16" s="3" t="s">
        <v>13</v>
      </c>
      <c r="AF16" s="2">
        <f t="shared" si="2"/>
        <v>2752.8643216080404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2752.8643216080404</v>
      </c>
      <c r="AQ16" s="16" t="str">
        <f t="shared" si="2"/>
        <v>N.A.</v>
      </c>
      <c r="AR16" s="14">
        <f t="shared" si="2"/>
        <v>2752.8643216080404</v>
      </c>
    </row>
    <row r="17" spans="1:44" ht="15" customHeight="1" thickBot="1" x14ac:dyDescent="0.3">
      <c r="A17" s="3" t="s">
        <v>14</v>
      </c>
      <c r="B17" s="2">
        <v>4595380</v>
      </c>
      <c r="C17" s="2">
        <v>22544783.999999996</v>
      </c>
      <c r="D17" s="2">
        <v>2370240</v>
      </c>
      <c r="E17" s="2"/>
      <c r="F17" s="2"/>
      <c r="G17" s="2">
        <v>0</v>
      </c>
      <c r="H17" s="2"/>
      <c r="I17" s="2">
        <v>1509600</v>
      </c>
      <c r="J17" s="2">
        <v>0</v>
      </c>
      <c r="K17" s="2"/>
      <c r="L17" s="1">
        <f t="shared" si="0"/>
        <v>6965620</v>
      </c>
      <c r="M17" s="13">
        <f t="shared" si="0"/>
        <v>24054383.999999996</v>
      </c>
      <c r="N17" s="14">
        <f>L17+M17</f>
        <v>31020003.999999996</v>
      </c>
      <c r="P17" s="3" t="s">
        <v>14</v>
      </c>
      <c r="Q17" s="2">
        <v>874</v>
      </c>
      <c r="R17" s="2">
        <v>3926</v>
      </c>
      <c r="S17" s="2">
        <v>288</v>
      </c>
      <c r="T17" s="2">
        <v>0</v>
      </c>
      <c r="U17" s="2">
        <v>0</v>
      </c>
      <c r="V17" s="2">
        <v>120</v>
      </c>
      <c r="W17" s="2">
        <v>0</v>
      </c>
      <c r="X17" s="2">
        <v>204</v>
      </c>
      <c r="Y17" s="2">
        <v>60</v>
      </c>
      <c r="Z17" s="2">
        <v>0</v>
      </c>
      <c r="AA17" s="1">
        <f t="shared" si="1"/>
        <v>1222</v>
      </c>
      <c r="AB17" s="13">
        <f t="shared" si="1"/>
        <v>4250</v>
      </c>
      <c r="AC17" s="14">
        <f>AA17+AB17</f>
        <v>5472</v>
      </c>
      <c r="AE17" s="3" t="s">
        <v>14</v>
      </c>
      <c r="AF17" s="2">
        <f t="shared" si="2"/>
        <v>5257.8718535469106</v>
      </c>
      <c r="AG17" s="2">
        <f t="shared" si="2"/>
        <v>5742.4309730005089</v>
      </c>
      <c r="AH17" s="2">
        <f t="shared" si="2"/>
        <v>8230</v>
      </c>
      <c r="AI17" s="2" t="str">
        <f t="shared" si="2"/>
        <v>N.A.</v>
      </c>
      <c r="AJ17" s="2" t="str">
        <f t="shared" si="2"/>
        <v>N.A.</v>
      </c>
      <c r="AK17" s="2">
        <f t="shared" si="2"/>
        <v>0</v>
      </c>
      <c r="AL17" s="2" t="str">
        <f t="shared" si="2"/>
        <v>N.A.</v>
      </c>
      <c r="AM17" s="2">
        <f t="shared" si="2"/>
        <v>7400</v>
      </c>
      <c r="AN17" s="2">
        <f t="shared" si="2"/>
        <v>0</v>
      </c>
      <c r="AO17" s="2" t="str">
        <f t="shared" si="2"/>
        <v>N.A.</v>
      </c>
      <c r="AP17" s="15">
        <f t="shared" si="2"/>
        <v>5700.1800327332239</v>
      </c>
      <c r="AQ17" s="16">
        <f t="shared" si="2"/>
        <v>5659.8550588235285</v>
      </c>
      <c r="AR17" s="14">
        <f t="shared" si="2"/>
        <v>5668.8603801169584</v>
      </c>
    </row>
    <row r="18" spans="1:44" ht="15" customHeight="1" thickBot="1" x14ac:dyDescent="0.3">
      <c r="A18" s="3" t="s">
        <v>15</v>
      </c>
      <c r="B18" s="2">
        <v>648440</v>
      </c>
      <c r="C18" s="2"/>
      <c r="D18" s="2"/>
      <c r="E18" s="2"/>
      <c r="F18" s="2"/>
      <c r="G18" s="2"/>
      <c r="H18" s="2">
        <v>284900</v>
      </c>
      <c r="I18" s="2"/>
      <c r="J18" s="2">
        <v>0</v>
      </c>
      <c r="K18" s="2"/>
      <c r="L18" s="1">
        <f t="shared" si="0"/>
        <v>933340</v>
      </c>
      <c r="M18" s="13">
        <f t="shared" si="0"/>
        <v>0</v>
      </c>
      <c r="N18" s="14">
        <f>L18+M18</f>
        <v>933340</v>
      </c>
      <c r="P18" s="3" t="s">
        <v>15</v>
      </c>
      <c r="Q18" s="2">
        <v>317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440</v>
      </c>
      <c r="X18" s="2">
        <v>0</v>
      </c>
      <c r="Y18" s="2">
        <v>510</v>
      </c>
      <c r="Z18" s="2">
        <v>0</v>
      </c>
      <c r="AA18" s="1">
        <f t="shared" si="1"/>
        <v>1267</v>
      </c>
      <c r="AB18" s="13">
        <f t="shared" si="1"/>
        <v>0</v>
      </c>
      <c r="AC18" s="18">
        <f>AA18+AB18</f>
        <v>1267</v>
      </c>
      <c r="AE18" s="3" t="s">
        <v>15</v>
      </c>
      <c r="AF18" s="2">
        <f t="shared" si="2"/>
        <v>2045.5520504731862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647.5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736.65351223362268</v>
      </c>
      <c r="AQ18" s="16" t="str">
        <f t="shared" si="2"/>
        <v>N.A.</v>
      </c>
      <c r="AR18" s="14">
        <f t="shared" si="2"/>
        <v>736.65351223362268</v>
      </c>
    </row>
    <row r="19" spans="1:44" ht="15" customHeight="1" thickBot="1" x14ac:dyDescent="0.3">
      <c r="A19" s="4" t="s">
        <v>16</v>
      </c>
      <c r="B19" s="2">
        <f t="shared" ref="B19:K19" si="3">SUM(B15:B18)</f>
        <v>9757530</v>
      </c>
      <c r="C19" s="2">
        <f t="shared" si="3"/>
        <v>22544783.999999996</v>
      </c>
      <c r="D19" s="2">
        <f t="shared" si="3"/>
        <v>4126380</v>
      </c>
      <c r="E19" s="2">
        <f t="shared" si="3"/>
        <v>0</v>
      </c>
      <c r="F19" s="2">
        <f t="shared" si="3"/>
        <v>1548750</v>
      </c>
      <c r="G19" s="2">
        <f t="shared" si="3"/>
        <v>0</v>
      </c>
      <c r="H19" s="2">
        <f t="shared" si="3"/>
        <v>5722271.9999999991</v>
      </c>
      <c r="I19" s="2">
        <f t="shared" si="3"/>
        <v>1509600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21154932</v>
      </c>
      <c r="M19" s="13">
        <f t="shared" ref="M19" si="5">C19+E19+G19+I19+K19</f>
        <v>24054383.999999996</v>
      </c>
      <c r="N19" s="18">
        <f>L19+M19</f>
        <v>45209316</v>
      </c>
      <c r="P19" s="4" t="s">
        <v>16</v>
      </c>
      <c r="Q19" s="2">
        <f t="shared" ref="Q19:Z19" si="6">SUM(Q15:Q18)</f>
        <v>2233</v>
      </c>
      <c r="R19" s="2">
        <f t="shared" si="6"/>
        <v>3926</v>
      </c>
      <c r="S19" s="2">
        <f t="shared" si="6"/>
        <v>605</v>
      </c>
      <c r="T19" s="2">
        <f t="shared" si="6"/>
        <v>0</v>
      </c>
      <c r="U19" s="2">
        <f t="shared" si="6"/>
        <v>247</v>
      </c>
      <c r="V19" s="2">
        <f t="shared" si="6"/>
        <v>120</v>
      </c>
      <c r="W19" s="2">
        <f t="shared" si="6"/>
        <v>1877</v>
      </c>
      <c r="X19" s="2">
        <f t="shared" si="6"/>
        <v>204</v>
      </c>
      <c r="Y19" s="2">
        <f t="shared" si="6"/>
        <v>1113</v>
      </c>
      <c r="Z19" s="2">
        <f t="shared" si="6"/>
        <v>0</v>
      </c>
      <c r="AA19" s="1">
        <f t="shared" ref="AA19" si="7">Q19+S19+U19+W19+Y19</f>
        <v>6075</v>
      </c>
      <c r="AB19" s="13">
        <f t="shared" ref="AB19" si="8">R19+T19+V19+X19+Z19</f>
        <v>4250</v>
      </c>
      <c r="AC19" s="14">
        <f>AA19+AB19</f>
        <v>10325</v>
      </c>
      <c r="AE19" s="4" t="s">
        <v>16</v>
      </c>
      <c r="AF19" s="2">
        <f t="shared" ref="AF19:AO19" si="9">IFERROR(B19/Q19, "N.A.")</f>
        <v>4369.6954769368558</v>
      </c>
      <c r="AG19" s="2">
        <f t="shared" si="9"/>
        <v>5742.4309730005089</v>
      </c>
      <c r="AH19" s="2">
        <f t="shared" si="9"/>
        <v>6820.4628099173551</v>
      </c>
      <c r="AI19" s="2" t="str">
        <f t="shared" si="9"/>
        <v>N.A.</v>
      </c>
      <c r="AJ19" s="2">
        <f t="shared" si="9"/>
        <v>6270.2429149797572</v>
      </c>
      <c r="AK19" s="2">
        <f t="shared" si="9"/>
        <v>0</v>
      </c>
      <c r="AL19" s="2">
        <f t="shared" si="9"/>
        <v>3048.62653169952</v>
      </c>
      <c r="AM19" s="2">
        <f t="shared" si="9"/>
        <v>7400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3482.2933333333335</v>
      </c>
      <c r="AQ19" s="16">
        <f t="shared" ref="AQ19" si="11">IFERROR(M19/AB19, "N.A.")</f>
        <v>5659.8550588235285</v>
      </c>
      <c r="AR19" s="14">
        <f t="shared" ref="AR19" si="12">IFERROR(N19/AC19, "N.A.")</f>
        <v>4378.6262469733656</v>
      </c>
    </row>
    <row r="20" spans="1:44" ht="15" customHeight="1" thickBot="1" x14ac:dyDescent="0.3">
      <c r="A20" s="5" t="s">
        <v>0</v>
      </c>
      <c r="B20" s="48">
        <f>B19+C19</f>
        <v>32302313.999999996</v>
      </c>
      <c r="C20" s="49"/>
      <c r="D20" s="48">
        <f>D19+E19</f>
        <v>4126380</v>
      </c>
      <c r="E20" s="49"/>
      <c r="F20" s="48">
        <f>F19+G19</f>
        <v>1548750</v>
      </c>
      <c r="G20" s="49"/>
      <c r="H20" s="48">
        <f>H19+I19</f>
        <v>7231871.9999999991</v>
      </c>
      <c r="I20" s="49"/>
      <c r="J20" s="48">
        <f>J19+K19</f>
        <v>0</v>
      </c>
      <c r="K20" s="49"/>
      <c r="L20" s="48">
        <f>L19+M19</f>
        <v>45209316</v>
      </c>
      <c r="M20" s="50"/>
      <c r="N20" s="19">
        <f>B20+D20+F20+H20+J20</f>
        <v>45209316</v>
      </c>
      <c r="P20" s="5" t="s">
        <v>0</v>
      </c>
      <c r="Q20" s="48">
        <f>Q19+R19</f>
        <v>6159</v>
      </c>
      <c r="R20" s="49"/>
      <c r="S20" s="48">
        <f>S19+T19</f>
        <v>605</v>
      </c>
      <c r="T20" s="49"/>
      <c r="U20" s="48">
        <f>U19+V19</f>
        <v>367</v>
      </c>
      <c r="V20" s="49"/>
      <c r="W20" s="48">
        <f>W19+X19</f>
        <v>2081</v>
      </c>
      <c r="X20" s="49"/>
      <c r="Y20" s="48">
        <f>Y19+Z19</f>
        <v>1113</v>
      </c>
      <c r="Z20" s="49"/>
      <c r="AA20" s="48">
        <f>AA19+AB19</f>
        <v>10325</v>
      </c>
      <c r="AB20" s="49"/>
      <c r="AC20" s="20">
        <f>Q20+S20+U20+W20+Y20</f>
        <v>10325</v>
      </c>
      <c r="AE20" s="5" t="s">
        <v>0</v>
      </c>
      <c r="AF20" s="28">
        <f>IFERROR(B20/Q20,"N.A.")</f>
        <v>5244.7335606429606</v>
      </c>
      <c r="AG20" s="29"/>
      <c r="AH20" s="28">
        <f>IFERROR(D20/S20,"N.A.")</f>
        <v>6820.4628099173551</v>
      </c>
      <c r="AI20" s="29"/>
      <c r="AJ20" s="28">
        <f>IFERROR(F20/U20,"N.A.")</f>
        <v>4220.0272479564037</v>
      </c>
      <c r="AK20" s="29"/>
      <c r="AL20" s="28">
        <f>IFERROR(H20/W20,"N.A.")</f>
        <v>3475.1907736665062</v>
      </c>
      <c r="AM20" s="29"/>
      <c r="AN20" s="28">
        <f>IFERROR(J20/Y20,"N.A.")</f>
        <v>0</v>
      </c>
      <c r="AO20" s="29"/>
      <c r="AP20" s="28">
        <f>IFERROR(L20/AA20,"N.A.")</f>
        <v>4378.6262469733656</v>
      </c>
      <c r="AQ20" s="29"/>
      <c r="AR20" s="17">
        <f>IFERROR(N20/AC20, "N.A.")</f>
        <v>4378.6262469733656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2870250</v>
      </c>
      <c r="C27" s="2"/>
      <c r="D27" s="2">
        <v>1756140</v>
      </c>
      <c r="E27" s="2"/>
      <c r="F27" s="2">
        <v>1548750</v>
      </c>
      <c r="G27" s="2"/>
      <c r="H27" s="2">
        <v>4763820</v>
      </c>
      <c r="I27" s="2"/>
      <c r="J27" s="2">
        <v>0</v>
      </c>
      <c r="K27" s="2"/>
      <c r="L27" s="1">
        <f t="shared" ref="L27:M30" si="13">B27+D27+F27+H27+J27</f>
        <v>10938960</v>
      </c>
      <c r="M27" s="13">
        <f t="shared" si="13"/>
        <v>0</v>
      </c>
      <c r="N27" s="14">
        <f>L27+M27</f>
        <v>10938960</v>
      </c>
      <c r="P27" s="3" t="s">
        <v>12</v>
      </c>
      <c r="Q27" s="2">
        <v>445</v>
      </c>
      <c r="R27" s="2">
        <v>0</v>
      </c>
      <c r="S27" s="2">
        <v>317</v>
      </c>
      <c r="T27" s="2">
        <v>0</v>
      </c>
      <c r="U27" s="2">
        <v>247</v>
      </c>
      <c r="V27" s="2">
        <v>0</v>
      </c>
      <c r="W27" s="2">
        <v>1001</v>
      </c>
      <c r="X27" s="2">
        <v>0</v>
      </c>
      <c r="Y27" s="2">
        <v>264</v>
      </c>
      <c r="Z27" s="2">
        <v>0</v>
      </c>
      <c r="AA27" s="1">
        <f t="shared" ref="AA27:AB30" si="14">Q27+S27+U27+W27+Y27</f>
        <v>2274</v>
      </c>
      <c r="AB27" s="13">
        <f t="shared" si="14"/>
        <v>0</v>
      </c>
      <c r="AC27" s="14">
        <f>AA27+AB27</f>
        <v>2274</v>
      </c>
      <c r="AE27" s="3" t="s">
        <v>12</v>
      </c>
      <c r="AF27" s="2">
        <f t="shared" ref="AF27:AR30" si="15">IFERROR(B27/Q27, "N.A.")</f>
        <v>6450</v>
      </c>
      <c r="AG27" s="2" t="str">
        <f t="shared" si="15"/>
        <v>N.A.</v>
      </c>
      <c r="AH27" s="2">
        <f t="shared" si="15"/>
        <v>5539.8738170347006</v>
      </c>
      <c r="AI27" s="2" t="str">
        <f t="shared" si="15"/>
        <v>N.A.</v>
      </c>
      <c r="AJ27" s="2">
        <f t="shared" si="15"/>
        <v>6270.2429149797572</v>
      </c>
      <c r="AK27" s="2" t="str">
        <f t="shared" si="15"/>
        <v>N.A.</v>
      </c>
      <c r="AL27" s="2">
        <f t="shared" si="15"/>
        <v>4759.0609390609388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4810.4485488126647</v>
      </c>
      <c r="AQ27" s="16" t="str">
        <f t="shared" si="15"/>
        <v>N.A.</v>
      </c>
      <c r="AR27" s="14">
        <f t="shared" si="15"/>
        <v>4810.4485488126647</v>
      </c>
    </row>
    <row r="28" spans="1:44" ht="15" customHeight="1" thickBot="1" x14ac:dyDescent="0.3">
      <c r="A28" s="3" t="s">
        <v>13</v>
      </c>
      <c r="B28" s="2">
        <v>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120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120</v>
      </c>
      <c r="AB28" s="13">
        <f t="shared" si="14"/>
        <v>0</v>
      </c>
      <c r="AC28" s="14">
        <f>AA28+AB28</f>
        <v>120</v>
      </c>
      <c r="AE28" s="3" t="s">
        <v>13</v>
      </c>
      <c r="AF28" s="2">
        <f t="shared" si="15"/>
        <v>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0</v>
      </c>
      <c r="AQ28" s="16" t="str">
        <f t="shared" si="15"/>
        <v>N.A.</v>
      </c>
      <c r="AR28" s="14">
        <f t="shared" si="15"/>
        <v>0</v>
      </c>
    </row>
    <row r="29" spans="1:44" ht="15" customHeight="1" thickBot="1" x14ac:dyDescent="0.3">
      <c r="A29" s="3" t="s">
        <v>14</v>
      </c>
      <c r="B29" s="2">
        <v>2527540</v>
      </c>
      <c r="C29" s="2">
        <v>16697784.000000004</v>
      </c>
      <c r="D29" s="2">
        <v>1008000</v>
      </c>
      <c r="E29" s="2"/>
      <c r="F29" s="2"/>
      <c r="G29" s="2">
        <v>0</v>
      </c>
      <c r="H29" s="2"/>
      <c r="I29" s="2">
        <v>1509600</v>
      </c>
      <c r="J29" s="2"/>
      <c r="K29" s="2"/>
      <c r="L29" s="1">
        <f t="shared" si="13"/>
        <v>3535540</v>
      </c>
      <c r="M29" s="13">
        <f t="shared" si="13"/>
        <v>18207384.000000004</v>
      </c>
      <c r="N29" s="14">
        <f>L29+M29</f>
        <v>21742924.000000004</v>
      </c>
      <c r="P29" s="3" t="s">
        <v>14</v>
      </c>
      <c r="Q29" s="2">
        <v>511</v>
      </c>
      <c r="R29" s="2">
        <v>3047</v>
      </c>
      <c r="S29" s="2">
        <v>144</v>
      </c>
      <c r="T29" s="2">
        <v>0</v>
      </c>
      <c r="U29" s="2">
        <v>0</v>
      </c>
      <c r="V29" s="2">
        <v>60</v>
      </c>
      <c r="W29" s="2">
        <v>0</v>
      </c>
      <c r="X29" s="2">
        <v>204</v>
      </c>
      <c r="Y29" s="2">
        <v>0</v>
      </c>
      <c r="Z29" s="2">
        <v>0</v>
      </c>
      <c r="AA29" s="1">
        <f t="shared" si="14"/>
        <v>655</v>
      </c>
      <c r="AB29" s="13">
        <f t="shared" si="14"/>
        <v>3311</v>
      </c>
      <c r="AC29" s="14">
        <f>AA29+AB29</f>
        <v>3966</v>
      </c>
      <c r="AE29" s="3" t="s">
        <v>14</v>
      </c>
      <c r="AF29" s="2">
        <f t="shared" si="15"/>
        <v>4946.262230919765</v>
      </c>
      <c r="AG29" s="2">
        <f t="shared" si="15"/>
        <v>5480.073514932722</v>
      </c>
      <c r="AH29" s="2">
        <f t="shared" si="15"/>
        <v>7000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7400</v>
      </c>
      <c r="AN29" s="2" t="str">
        <f t="shared" si="15"/>
        <v>N.A.</v>
      </c>
      <c r="AO29" s="2" t="str">
        <f t="shared" si="15"/>
        <v>N.A.</v>
      </c>
      <c r="AP29" s="15">
        <f t="shared" si="15"/>
        <v>5397.7709923664124</v>
      </c>
      <c r="AQ29" s="16">
        <f t="shared" si="15"/>
        <v>5499.0588945937798</v>
      </c>
      <c r="AR29" s="14">
        <f t="shared" si="15"/>
        <v>5482.3308119011608</v>
      </c>
    </row>
    <row r="30" spans="1:44" ht="15" customHeight="1" thickBot="1" x14ac:dyDescent="0.3">
      <c r="A30" s="3" t="s">
        <v>15</v>
      </c>
      <c r="B30" s="2">
        <v>648440</v>
      </c>
      <c r="C30" s="2"/>
      <c r="D30" s="2"/>
      <c r="E30" s="2"/>
      <c r="F30" s="2"/>
      <c r="G30" s="2"/>
      <c r="H30" s="2">
        <v>181300.00000000003</v>
      </c>
      <c r="I30" s="2"/>
      <c r="J30" s="2">
        <v>0</v>
      </c>
      <c r="K30" s="2"/>
      <c r="L30" s="1">
        <f t="shared" si="13"/>
        <v>829740</v>
      </c>
      <c r="M30" s="13">
        <f t="shared" si="13"/>
        <v>0</v>
      </c>
      <c r="N30" s="14">
        <f>L30+M30</f>
        <v>829740</v>
      </c>
      <c r="P30" s="3" t="s">
        <v>15</v>
      </c>
      <c r="Q30" s="2">
        <v>317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366</v>
      </c>
      <c r="X30" s="2">
        <v>0</v>
      </c>
      <c r="Y30" s="2">
        <v>366</v>
      </c>
      <c r="Z30" s="2">
        <v>0</v>
      </c>
      <c r="AA30" s="1">
        <f t="shared" si="14"/>
        <v>1049</v>
      </c>
      <c r="AB30" s="13">
        <f t="shared" si="14"/>
        <v>0</v>
      </c>
      <c r="AC30" s="18">
        <f>AA30+AB30</f>
        <v>1049</v>
      </c>
      <c r="AE30" s="3" t="s">
        <v>15</v>
      </c>
      <c r="AF30" s="2">
        <f t="shared" si="15"/>
        <v>2045.5520504731862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495.35519125683066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790.98188751191606</v>
      </c>
      <c r="AQ30" s="16" t="str">
        <f t="shared" si="15"/>
        <v>N.A.</v>
      </c>
      <c r="AR30" s="14">
        <f t="shared" si="15"/>
        <v>790.98188751191606</v>
      </c>
    </row>
    <row r="31" spans="1:44" ht="15" customHeight="1" thickBot="1" x14ac:dyDescent="0.3">
      <c r="A31" s="4" t="s">
        <v>16</v>
      </c>
      <c r="B31" s="2">
        <f t="shared" ref="B31:K31" si="16">SUM(B27:B30)</f>
        <v>6046230</v>
      </c>
      <c r="C31" s="2">
        <f t="shared" si="16"/>
        <v>16697784.000000004</v>
      </c>
      <c r="D31" s="2">
        <f t="shared" si="16"/>
        <v>2764140</v>
      </c>
      <c r="E31" s="2">
        <f t="shared" si="16"/>
        <v>0</v>
      </c>
      <c r="F31" s="2">
        <f t="shared" si="16"/>
        <v>1548750</v>
      </c>
      <c r="G31" s="2">
        <f t="shared" si="16"/>
        <v>0</v>
      </c>
      <c r="H31" s="2">
        <f t="shared" si="16"/>
        <v>4945120</v>
      </c>
      <c r="I31" s="2">
        <f t="shared" si="16"/>
        <v>1509600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15304240</v>
      </c>
      <c r="M31" s="13">
        <f t="shared" ref="M31" si="18">C31+E31+G31+I31+K31</f>
        <v>18207384.000000004</v>
      </c>
      <c r="N31" s="18">
        <f>L31+M31</f>
        <v>33511624.000000004</v>
      </c>
      <c r="P31" s="4" t="s">
        <v>16</v>
      </c>
      <c r="Q31" s="2">
        <f t="shared" ref="Q31:Z31" si="19">SUM(Q27:Q30)</f>
        <v>1393</v>
      </c>
      <c r="R31" s="2">
        <f t="shared" si="19"/>
        <v>3047</v>
      </c>
      <c r="S31" s="2">
        <f t="shared" si="19"/>
        <v>461</v>
      </c>
      <c r="T31" s="2">
        <f t="shared" si="19"/>
        <v>0</v>
      </c>
      <c r="U31" s="2">
        <f t="shared" si="19"/>
        <v>247</v>
      </c>
      <c r="V31" s="2">
        <f t="shared" si="19"/>
        <v>60</v>
      </c>
      <c r="W31" s="2">
        <f t="shared" si="19"/>
        <v>1367</v>
      </c>
      <c r="X31" s="2">
        <f t="shared" si="19"/>
        <v>204</v>
      </c>
      <c r="Y31" s="2">
        <f t="shared" si="19"/>
        <v>630</v>
      </c>
      <c r="Z31" s="2">
        <f t="shared" si="19"/>
        <v>0</v>
      </c>
      <c r="AA31" s="1">
        <f t="shared" ref="AA31" si="20">Q31+S31+U31+W31+Y31</f>
        <v>4098</v>
      </c>
      <c r="AB31" s="13">
        <f t="shared" ref="AB31" si="21">R31+T31+V31+X31+Z31</f>
        <v>3311</v>
      </c>
      <c r="AC31" s="14">
        <f>AA31+AB31</f>
        <v>7409</v>
      </c>
      <c r="AE31" s="4" t="s">
        <v>16</v>
      </c>
      <c r="AF31" s="2">
        <f t="shared" ref="AF31:AO31" si="22">IFERROR(B31/Q31, "N.A.")</f>
        <v>4340.4379038047382</v>
      </c>
      <c r="AG31" s="2">
        <f t="shared" si="22"/>
        <v>5480.073514932722</v>
      </c>
      <c r="AH31" s="2">
        <f t="shared" si="22"/>
        <v>5995.965292841649</v>
      </c>
      <c r="AI31" s="2" t="str">
        <f t="shared" si="22"/>
        <v>N.A.</v>
      </c>
      <c r="AJ31" s="2">
        <f t="shared" si="22"/>
        <v>6270.2429149797572</v>
      </c>
      <c r="AK31" s="2">
        <f t="shared" si="22"/>
        <v>0</v>
      </c>
      <c r="AL31" s="2">
        <f t="shared" si="22"/>
        <v>3617.4981711777614</v>
      </c>
      <c r="AM31" s="2">
        <f t="shared" si="22"/>
        <v>7400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3734.5632015617375</v>
      </c>
      <c r="AQ31" s="16">
        <f t="shared" ref="AQ31" si="24">IFERROR(M31/AB31, "N.A.")</f>
        <v>5499.0588945937798</v>
      </c>
      <c r="AR31" s="14">
        <f t="shared" ref="AR31" si="25">IFERROR(N31/AC31, "N.A.")</f>
        <v>4523.0967741935492</v>
      </c>
    </row>
    <row r="32" spans="1:44" ht="15" customHeight="1" thickBot="1" x14ac:dyDescent="0.3">
      <c r="A32" s="5" t="s">
        <v>0</v>
      </c>
      <c r="B32" s="48">
        <f>B31+C31</f>
        <v>22744014.000000004</v>
      </c>
      <c r="C32" s="49"/>
      <c r="D32" s="48">
        <f>D31+E31</f>
        <v>2764140</v>
      </c>
      <c r="E32" s="49"/>
      <c r="F32" s="48">
        <f>F31+G31</f>
        <v>1548750</v>
      </c>
      <c r="G32" s="49"/>
      <c r="H32" s="48">
        <f>H31+I31</f>
        <v>6454720</v>
      </c>
      <c r="I32" s="49"/>
      <c r="J32" s="48">
        <f>J31+K31</f>
        <v>0</v>
      </c>
      <c r="K32" s="49"/>
      <c r="L32" s="48">
        <f>L31+M31</f>
        <v>33511624.000000004</v>
      </c>
      <c r="M32" s="50"/>
      <c r="N32" s="19">
        <f>B32+D32+F32+H32+J32</f>
        <v>33511624.000000004</v>
      </c>
      <c r="P32" s="5" t="s">
        <v>0</v>
      </c>
      <c r="Q32" s="48">
        <f>Q31+R31</f>
        <v>4440</v>
      </c>
      <c r="R32" s="49"/>
      <c r="S32" s="48">
        <f>S31+T31</f>
        <v>461</v>
      </c>
      <c r="T32" s="49"/>
      <c r="U32" s="48">
        <f>U31+V31</f>
        <v>307</v>
      </c>
      <c r="V32" s="49"/>
      <c r="W32" s="48">
        <f>W31+X31</f>
        <v>1571</v>
      </c>
      <c r="X32" s="49"/>
      <c r="Y32" s="48">
        <f>Y31+Z31</f>
        <v>630</v>
      </c>
      <c r="Z32" s="49"/>
      <c r="AA32" s="48">
        <f>AA31+AB31</f>
        <v>7409</v>
      </c>
      <c r="AB32" s="49"/>
      <c r="AC32" s="20">
        <f>Q32+S32+U32+W32+Y32</f>
        <v>7409</v>
      </c>
      <c r="AE32" s="5" t="s">
        <v>0</v>
      </c>
      <c r="AF32" s="28">
        <f>IFERROR(B32/Q32,"N.A.")</f>
        <v>5122.5256756756762</v>
      </c>
      <c r="AG32" s="29"/>
      <c r="AH32" s="28">
        <f>IFERROR(D32/S32,"N.A.")</f>
        <v>5995.965292841649</v>
      </c>
      <c r="AI32" s="29"/>
      <c r="AJ32" s="28">
        <f>IFERROR(F32/U32,"N.A.")</f>
        <v>5044.7882736156353</v>
      </c>
      <c r="AK32" s="29"/>
      <c r="AL32" s="28">
        <f>IFERROR(H32/W32,"N.A.")</f>
        <v>4108.6696371737744</v>
      </c>
      <c r="AM32" s="29"/>
      <c r="AN32" s="28">
        <f>IFERROR(J32/Y32,"N.A.")</f>
        <v>0</v>
      </c>
      <c r="AO32" s="29"/>
      <c r="AP32" s="28">
        <f>IFERROR(L32/AA32,"N.A.")</f>
        <v>4523.0967741935492</v>
      </c>
      <c r="AQ32" s="29"/>
      <c r="AR32" s="17">
        <f>IFERROR(N32/AC32, "N.A.")</f>
        <v>4523.0967741935492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673552</v>
      </c>
      <c r="I39" s="2"/>
      <c r="J39" s="2">
        <v>0</v>
      </c>
      <c r="K39" s="2"/>
      <c r="L39" s="1">
        <f t="shared" ref="L39:M42" si="26">B39+D39+F39+H39+J39</f>
        <v>673552</v>
      </c>
      <c r="M39" s="13">
        <f t="shared" si="26"/>
        <v>0</v>
      </c>
      <c r="N39" s="14">
        <f>L39+M39</f>
        <v>673552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436</v>
      </c>
      <c r="X39" s="2">
        <v>0</v>
      </c>
      <c r="Y39" s="2">
        <v>279</v>
      </c>
      <c r="Z39" s="2">
        <v>0</v>
      </c>
      <c r="AA39" s="1">
        <f t="shared" ref="AA39:AB42" si="27">Q39+S39+U39+W39+Y39</f>
        <v>715</v>
      </c>
      <c r="AB39" s="13">
        <f t="shared" si="27"/>
        <v>0</v>
      </c>
      <c r="AC39" s="14">
        <f>AA39+AB39</f>
        <v>715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1544.8440366972477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942.03076923076924</v>
      </c>
      <c r="AQ39" s="16" t="str">
        <f t="shared" si="28"/>
        <v>N.A.</v>
      </c>
      <c r="AR39" s="14">
        <f t="shared" si="28"/>
        <v>942.03076923076924</v>
      </c>
    </row>
    <row r="40" spans="1:44" ht="15" customHeight="1" thickBot="1" x14ac:dyDescent="0.3">
      <c r="A40" s="3" t="s">
        <v>13</v>
      </c>
      <c r="B40" s="2">
        <v>1643460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1643460</v>
      </c>
      <c r="M40" s="13">
        <f t="shared" si="26"/>
        <v>0</v>
      </c>
      <c r="N40" s="14">
        <f>L40+M40</f>
        <v>1643460</v>
      </c>
      <c r="P40" s="3" t="s">
        <v>13</v>
      </c>
      <c r="Q40" s="2">
        <v>477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477</v>
      </c>
      <c r="AB40" s="13">
        <f t="shared" si="27"/>
        <v>0</v>
      </c>
      <c r="AC40" s="14">
        <f>AA40+AB40</f>
        <v>477</v>
      </c>
      <c r="AE40" s="3" t="s">
        <v>13</v>
      </c>
      <c r="AF40" s="2">
        <f t="shared" si="28"/>
        <v>3445.4088050314467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3445.4088050314467</v>
      </c>
      <c r="AQ40" s="16" t="str">
        <f t="shared" si="28"/>
        <v>N.A.</v>
      </c>
      <c r="AR40" s="14">
        <f t="shared" si="28"/>
        <v>3445.4088050314467</v>
      </c>
    </row>
    <row r="41" spans="1:44" ht="15" customHeight="1" thickBot="1" x14ac:dyDescent="0.3">
      <c r="A41" s="3" t="s">
        <v>14</v>
      </c>
      <c r="B41" s="2">
        <v>2067840</v>
      </c>
      <c r="C41" s="2">
        <v>5847000.0000000009</v>
      </c>
      <c r="D41" s="2">
        <v>1362240</v>
      </c>
      <c r="E41" s="2"/>
      <c r="F41" s="2"/>
      <c r="G41" s="2">
        <v>0</v>
      </c>
      <c r="H41" s="2"/>
      <c r="I41" s="2"/>
      <c r="J41" s="2">
        <v>0</v>
      </c>
      <c r="K41" s="2"/>
      <c r="L41" s="1">
        <f t="shared" si="26"/>
        <v>3430080</v>
      </c>
      <c r="M41" s="13">
        <f t="shared" si="26"/>
        <v>5847000.0000000009</v>
      </c>
      <c r="N41" s="14">
        <f>L41+M41</f>
        <v>9277080</v>
      </c>
      <c r="P41" s="3" t="s">
        <v>14</v>
      </c>
      <c r="Q41" s="2">
        <v>363</v>
      </c>
      <c r="R41" s="2">
        <v>879</v>
      </c>
      <c r="S41" s="2">
        <v>144</v>
      </c>
      <c r="T41" s="2">
        <v>0</v>
      </c>
      <c r="U41" s="2">
        <v>0</v>
      </c>
      <c r="V41" s="2">
        <v>60</v>
      </c>
      <c r="W41" s="2">
        <v>0</v>
      </c>
      <c r="X41" s="2">
        <v>0</v>
      </c>
      <c r="Y41" s="2">
        <v>60</v>
      </c>
      <c r="Z41" s="2">
        <v>0</v>
      </c>
      <c r="AA41" s="1">
        <f t="shared" si="27"/>
        <v>567</v>
      </c>
      <c r="AB41" s="13">
        <f t="shared" si="27"/>
        <v>939</v>
      </c>
      <c r="AC41" s="14">
        <f>AA41+AB41</f>
        <v>1506</v>
      </c>
      <c r="AE41" s="3" t="s">
        <v>14</v>
      </c>
      <c r="AF41" s="2">
        <f t="shared" si="28"/>
        <v>5696.5289256198348</v>
      </c>
      <c r="AG41" s="2">
        <f t="shared" si="28"/>
        <v>6651.8771331058033</v>
      </c>
      <c r="AH41" s="2">
        <f t="shared" si="28"/>
        <v>9460</v>
      </c>
      <c r="AI41" s="2" t="str">
        <f t="shared" si="28"/>
        <v>N.A.</v>
      </c>
      <c r="AJ41" s="2" t="str">
        <f t="shared" si="28"/>
        <v>N.A.</v>
      </c>
      <c r="AK41" s="2">
        <f t="shared" si="28"/>
        <v>0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6049.5238095238092</v>
      </c>
      <c r="AQ41" s="16">
        <f t="shared" si="28"/>
        <v>6226.8370607028764</v>
      </c>
      <c r="AR41" s="14">
        <f t="shared" si="28"/>
        <v>6160.0796812749004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103600</v>
      </c>
      <c r="I42" s="2"/>
      <c r="J42" s="2">
        <v>0</v>
      </c>
      <c r="K42" s="2"/>
      <c r="L42" s="1">
        <f t="shared" si="26"/>
        <v>103600</v>
      </c>
      <c r="M42" s="13">
        <f t="shared" si="26"/>
        <v>0</v>
      </c>
      <c r="N42" s="14">
        <f>L42+M42</f>
        <v>103600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74</v>
      </c>
      <c r="X42" s="2">
        <v>0</v>
      </c>
      <c r="Y42" s="2">
        <v>144</v>
      </c>
      <c r="Z42" s="2">
        <v>0</v>
      </c>
      <c r="AA42" s="1">
        <f t="shared" si="27"/>
        <v>218</v>
      </c>
      <c r="AB42" s="13">
        <f t="shared" si="27"/>
        <v>0</v>
      </c>
      <c r="AC42" s="14">
        <f>AA42+AB42</f>
        <v>218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1400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475.22935779816515</v>
      </c>
      <c r="AQ42" s="16" t="str">
        <f t="shared" si="28"/>
        <v>N.A.</v>
      </c>
      <c r="AR42" s="14">
        <f t="shared" si="28"/>
        <v>475.22935779816515</v>
      </c>
    </row>
    <row r="43" spans="1:44" ht="15" customHeight="1" thickBot="1" x14ac:dyDescent="0.3">
      <c r="A43" s="4" t="s">
        <v>16</v>
      </c>
      <c r="B43" s="2">
        <f t="shared" ref="B43:K43" si="29">SUM(B39:B42)</f>
        <v>3711300</v>
      </c>
      <c r="C43" s="2">
        <f t="shared" si="29"/>
        <v>5847000.0000000009</v>
      </c>
      <c r="D43" s="2">
        <f t="shared" si="29"/>
        <v>1362240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777152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5850692</v>
      </c>
      <c r="M43" s="13">
        <f t="shared" ref="M43" si="31">C43+E43+G43+I43+K43</f>
        <v>5847000.0000000009</v>
      </c>
      <c r="N43" s="18">
        <f>L43+M43</f>
        <v>11697692</v>
      </c>
      <c r="P43" s="4" t="s">
        <v>16</v>
      </c>
      <c r="Q43" s="2">
        <f t="shared" ref="Q43:Z43" si="32">SUM(Q39:Q42)</f>
        <v>840</v>
      </c>
      <c r="R43" s="2">
        <f t="shared" si="32"/>
        <v>879</v>
      </c>
      <c r="S43" s="2">
        <f t="shared" si="32"/>
        <v>144</v>
      </c>
      <c r="T43" s="2">
        <f t="shared" si="32"/>
        <v>0</v>
      </c>
      <c r="U43" s="2">
        <f t="shared" si="32"/>
        <v>0</v>
      </c>
      <c r="V43" s="2">
        <f t="shared" si="32"/>
        <v>60</v>
      </c>
      <c r="W43" s="2">
        <f t="shared" si="32"/>
        <v>510</v>
      </c>
      <c r="X43" s="2">
        <f t="shared" si="32"/>
        <v>0</v>
      </c>
      <c r="Y43" s="2">
        <f t="shared" si="32"/>
        <v>483</v>
      </c>
      <c r="Z43" s="2">
        <f t="shared" si="32"/>
        <v>0</v>
      </c>
      <c r="AA43" s="1">
        <f t="shared" ref="AA43" si="33">Q43+S43+U43+W43+Y43</f>
        <v>1977</v>
      </c>
      <c r="AB43" s="13">
        <f t="shared" ref="AB43" si="34">R43+T43+V43+X43+Z43</f>
        <v>939</v>
      </c>
      <c r="AC43" s="18">
        <f>AA43+AB43</f>
        <v>2916</v>
      </c>
      <c r="AE43" s="4" t="s">
        <v>16</v>
      </c>
      <c r="AF43" s="2">
        <f t="shared" ref="AF43:AO43" si="35">IFERROR(B43/Q43, "N.A.")</f>
        <v>4418.2142857142853</v>
      </c>
      <c r="AG43" s="2">
        <f t="shared" si="35"/>
        <v>6651.8771331058033</v>
      </c>
      <c r="AH43" s="2">
        <f t="shared" si="35"/>
        <v>9460</v>
      </c>
      <c r="AI43" s="2" t="str">
        <f t="shared" si="35"/>
        <v>N.A.</v>
      </c>
      <c r="AJ43" s="2" t="str">
        <f t="shared" si="35"/>
        <v>N.A.</v>
      </c>
      <c r="AK43" s="2">
        <f t="shared" si="35"/>
        <v>0</v>
      </c>
      <c r="AL43" s="2">
        <f t="shared" si="35"/>
        <v>1523.8274509803921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2959.3788568538189</v>
      </c>
      <c r="AQ43" s="16">
        <f t="shared" ref="AQ43" si="37">IFERROR(M43/AB43, "N.A.")</f>
        <v>6226.8370607028764</v>
      </c>
      <c r="AR43" s="14">
        <f t="shared" ref="AR43" si="38">IFERROR(N43/AC43, "N.A.")</f>
        <v>4011.5541838134432</v>
      </c>
    </row>
    <row r="44" spans="1:44" ht="15" customHeight="1" thickBot="1" x14ac:dyDescent="0.3">
      <c r="A44" s="5" t="s">
        <v>0</v>
      </c>
      <c r="B44" s="48">
        <f>B43+C43</f>
        <v>9558300</v>
      </c>
      <c r="C44" s="49"/>
      <c r="D44" s="48">
        <f>D43+E43</f>
        <v>1362240</v>
      </c>
      <c r="E44" s="49"/>
      <c r="F44" s="48">
        <f>F43+G43</f>
        <v>0</v>
      </c>
      <c r="G44" s="49"/>
      <c r="H44" s="48">
        <f>H43+I43</f>
        <v>777152</v>
      </c>
      <c r="I44" s="49"/>
      <c r="J44" s="48">
        <f>J43+K43</f>
        <v>0</v>
      </c>
      <c r="K44" s="49"/>
      <c r="L44" s="48">
        <f>L43+M43</f>
        <v>11697692</v>
      </c>
      <c r="M44" s="50"/>
      <c r="N44" s="19">
        <f>B44+D44+F44+H44+J44</f>
        <v>11697692</v>
      </c>
      <c r="P44" s="5" t="s">
        <v>0</v>
      </c>
      <c r="Q44" s="48">
        <f>Q43+R43</f>
        <v>1719</v>
      </c>
      <c r="R44" s="49"/>
      <c r="S44" s="48">
        <f>S43+T43</f>
        <v>144</v>
      </c>
      <c r="T44" s="49"/>
      <c r="U44" s="48">
        <f>U43+V43</f>
        <v>60</v>
      </c>
      <c r="V44" s="49"/>
      <c r="W44" s="48">
        <f>W43+X43</f>
        <v>510</v>
      </c>
      <c r="X44" s="49"/>
      <c r="Y44" s="48">
        <f>Y43+Z43</f>
        <v>483</v>
      </c>
      <c r="Z44" s="49"/>
      <c r="AA44" s="48">
        <f>AA43+AB43</f>
        <v>2916</v>
      </c>
      <c r="AB44" s="50"/>
      <c r="AC44" s="19">
        <f>Q44+S44+U44+W44+Y44</f>
        <v>2916</v>
      </c>
      <c r="AE44" s="5" t="s">
        <v>0</v>
      </c>
      <c r="AF44" s="28">
        <f>IFERROR(B44/Q44,"N.A.")</f>
        <v>5560.3839441535774</v>
      </c>
      <c r="AG44" s="29"/>
      <c r="AH44" s="28">
        <f>IFERROR(D44/S44,"N.A.")</f>
        <v>9460</v>
      </c>
      <c r="AI44" s="29"/>
      <c r="AJ44" s="28">
        <f>IFERROR(F44/U44,"N.A.")</f>
        <v>0</v>
      </c>
      <c r="AK44" s="29"/>
      <c r="AL44" s="28">
        <f>IFERROR(H44/W44,"N.A.")</f>
        <v>1523.8274509803921</v>
      </c>
      <c r="AM44" s="29"/>
      <c r="AN44" s="28">
        <f>IFERROR(J44/Y44,"N.A.")</f>
        <v>0</v>
      </c>
      <c r="AO44" s="29"/>
      <c r="AP44" s="28">
        <f>IFERROR(L44/AA44,"N.A.")</f>
        <v>4011.5541838134432</v>
      </c>
      <c r="AQ44" s="29"/>
      <c r="AR44" s="17">
        <f>IFERROR(N44/AC44, "N.A.")</f>
        <v>4011.5541838134432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3946fdfc-da00-409a-95df-cd9f19cc2a9a"/>
    <ds:schemaRef ds:uri="http://schemas.microsoft.com/office/2006/documentManagement/typ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2010 T2</dc:title>
  <dc:subject>Matriz Hussmanns Quintana Roo, 2010-T2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2025-12-16T14:28:25Z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